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<sst xmlns="http://schemas.openxmlformats.org/spreadsheetml/2006/main" count="115" uniqueCount="47">
  <si>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</si>
  <si>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</si>
  <si>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</si>
  <si>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</si>
  <si>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</si>
  <si>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</si>
  <si>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</si>
  <si>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</si>
  <si>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</si>
  <si>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</si>
  <si>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</si>
  <si>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</si>
  <si>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</si>
  <si>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</si>
  <si>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</si>
  <si>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</si>
  <si>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</si>
  <si>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</si>
  <si>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</si>
  <si>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</si>
  <si>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 xml:space="preserve">Chapadão do Ceú </t>
  </si>
  <si>
    <t>MS</t>
  </si>
  <si>
    <t>Jataí</t>
  </si>
  <si>
    <t>Sindrolândia</t>
  </si>
  <si>
    <t>MT</t>
  </si>
  <si>
    <t>Santo Antonio do Leverge</t>
  </si>
  <si>
    <t>AVISO DE VENDA DE MILHO EM GRÃOS – VEP Nº 489/07- 30/08/2007</t>
  </si>
  <si>
    <t>Chapadão do Ceú</t>
  </si>
  <si>
    <t>Portelândia</t>
  </si>
  <si>
    <t xml:space="preserve">Cassilândia </t>
  </si>
  <si>
    <t>Chapadão do Sul</t>
  </si>
  <si>
    <t>São Gabriel do Oeste</t>
  </si>
  <si>
    <t>RETIRADO</t>
  </si>
  <si>
    <t>BMR</t>
  </si>
  <si>
    <t>BHCP</t>
  </si>
  <si>
    <t>BBM GO</t>
  </si>
  <si>
    <t>BBM UB</t>
  </si>
  <si>
    <t>BBM RS</t>
  </si>
  <si>
    <t>BBM CE</t>
  </si>
  <si>
    <t xml:space="preserve">BNM </t>
  </si>
  <si>
    <t>BNM</t>
  </si>
  <si>
    <t>BCMCO</t>
  </si>
  <si>
    <t>BBSB</t>
  </si>
  <si>
    <t xml:space="preserve"> BHCP</t>
  </si>
  <si>
    <t xml:space="preserve"> BBM UB</t>
  </si>
  <si>
    <t xml:space="preserve"> BBM CE</t>
  </si>
  <si>
    <t xml:space="preserve"> 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</si>
</sst>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2"/>
  <sheetViews>
    <sheetView tabSelected="1" workbookViewId="0" topLeftCell="A1">
      <selection activeCell="D125" sqref="D125"/>
    </sheetView>
  </sheetViews>
  <sheetFormatPr defaultColWidth="9.140625" defaultRowHeight="12.75"/>
  <cols>
    <col min="1" max="1" width="6.28125" style="0" customWidth="1"/>
    <col min="2" max="2" width="29.421875" style="0" customWidth="1"/>
    <col min="3" max="4" width="15.7109375" style="0" customWidth="1"/>
    <col min="5" max="7" width="10.7109375" style="0" customWidth="1"/>
    <col min="8" max="8" width="12.00390625" style="0" customWidth="1"/>
    <col min="9" max="9" width="18.28125" style="0" customWidth="1"/>
  </cols>
  <sheetData>
    <row r="1" ht="72.75" customHeight="1"/>
    <row r="2" spans="1:9" ht="38.2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20</v>
      </c>
      <c r="C10" s="6">
        <v>34510</v>
      </c>
      <c r="D10" s="22">
        <f>SUM(D11)</f>
        <v>0</v>
      </c>
      <c r="E10" s="33">
        <f>(D10*100)/C10</f>
        <v>0</v>
      </c>
      <c r="F10" s="31">
        <v>0.292</v>
      </c>
      <c r="G10" s="35"/>
      <c r="H10" s="7">
        <v>0</v>
      </c>
      <c r="I10" s="7">
        <f>FLOOR(G10,0.00001)*D10</f>
        <v>0</v>
      </c>
    </row>
    <row r="11" spans="1:9" ht="13.5">
      <c r="A11" s="5"/>
      <c r="B11" s="27"/>
      <c r="C11" s="27" t="s">
        <v>32</v>
      </c>
      <c r="D11" s="22"/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20</v>
      </c>
      <c r="C13" s="6">
        <v>2000000</v>
      </c>
      <c r="D13" s="22">
        <f>SUM(D14:D19)</f>
        <v>1977600</v>
      </c>
      <c r="E13" s="33">
        <f>(D13*100)/C13</f>
        <v>98.88</v>
      </c>
      <c r="F13" s="31">
        <v>0.292</v>
      </c>
      <c r="G13" s="35">
        <v>0.295</v>
      </c>
      <c r="H13" s="7">
        <f>(G13*100)/F13-100</f>
        <v>1.0273972602739718</v>
      </c>
      <c r="I13" s="7">
        <f>FLOOR(G13,0.00001)*D13</f>
        <v>583392.0000000001</v>
      </c>
    </row>
    <row r="14" spans="1:9" ht="13.5">
      <c r="A14" s="5"/>
      <c r="B14" s="27"/>
      <c r="C14" s="6" t="s">
        <v>33</v>
      </c>
      <c r="D14" s="22">
        <v>360000</v>
      </c>
      <c r="E14" s="33"/>
      <c r="F14" s="31"/>
      <c r="G14" s="35"/>
      <c r="H14" s="7"/>
      <c r="I14" s="7"/>
    </row>
    <row r="15" spans="1:9" ht="13.5">
      <c r="A15" s="5"/>
      <c r="B15" s="27"/>
      <c r="C15" s="6" t="s">
        <v>34</v>
      </c>
      <c r="D15" s="22">
        <v>237600</v>
      </c>
      <c r="E15" s="33"/>
      <c r="F15" s="31"/>
      <c r="G15" s="35"/>
      <c r="H15" s="7"/>
      <c r="I15" s="7"/>
    </row>
    <row r="16" spans="1:9" ht="13.5">
      <c r="A16" s="5"/>
      <c r="B16" s="27"/>
      <c r="C16" s="6" t="s">
        <v>35</v>
      </c>
      <c r="D16" s="22">
        <v>360000</v>
      </c>
      <c r="E16" s="33"/>
      <c r="F16" s="31"/>
      <c r="G16" s="35"/>
      <c r="H16" s="7"/>
      <c r="I16" s="7"/>
    </row>
    <row r="17" spans="1:9" ht="13.5">
      <c r="A17" s="5"/>
      <c r="B17" s="27"/>
      <c r="C17" s="6" t="s">
        <v>36</v>
      </c>
      <c r="D17" s="22">
        <v>320000</v>
      </c>
      <c r="E17" s="33"/>
      <c r="F17" s="31"/>
      <c r="G17" s="35"/>
      <c r="H17" s="7"/>
      <c r="I17" s="7"/>
    </row>
    <row r="18" spans="1:9" ht="13.5">
      <c r="A18" s="5"/>
      <c r="B18" s="27"/>
      <c r="C18" s="6" t="s">
        <v>37</v>
      </c>
      <c r="D18" s="22">
        <v>500000</v>
      </c>
      <c r="E18" s="33"/>
      <c r="F18" s="31"/>
      <c r="G18" s="35"/>
      <c r="H18" s="7"/>
      <c r="I18" s="7"/>
    </row>
    <row r="19" spans="1:9" ht="13.5">
      <c r="A19" s="5"/>
      <c r="B19" s="27"/>
      <c r="C19" s="34" t="s">
        <v>38</v>
      </c>
      <c r="D19" s="22">
        <v>200000</v>
      </c>
      <c r="E19" s="33"/>
      <c r="F19" s="31"/>
      <c r="G19" s="35"/>
      <c r="H19" s="7"/>
      <c r="I19" s="7"/>
    </row>
    <row r="20" spans="1:9" ht="13.5">
      <c r="A20" s="5"/>
      <c r="B20" s="27"/>
      <c r="C20" s="6"/>
      <c r="D20" s="6"/>
      <c r="E20" s="15"/>
      <c r="F20" s="15"/>
      <c r="G20" s="15"/>
      <c r="H20" s="7"/>
      <c r="I20" s="7"/>
    </row>
    <row r="21" spans="1:9" ht="13.5">
      <c r="A21" s="5">
        <v>3</v>
      </c>
      <c r="B21" s="27" t="s">
        <v>20</v>
      </c>
      <c r="C21" s="6">
        <v>9000</v>
      </c>
      <c r="D21" s="22">
        <f>SUM(D22:D22)</f>
        <v>0</v>
      </c>
      <c r="E21" s="33">
        <f>(D21*100)/C21</f>
        <v>0</v>
      </c>
      <c r="F21" s="31">
        <v>0.292</v>
      </c>
      <c r="G21" s="35"/>
      <c r="H21" s="7">
        <v>0</v>
      </c>
      <c r="I21" s="7">
        <f>FLOOR(G21,0.00001)*D21</f>
        <v>0</v>
      </c>
    </row>
    <row r="22" spans="1:9" ht="13.5">
      <c r="A22" s="5"/>
      <c r="B22" s="27"/>
      <c r="C22" s="6" t="s">
        <v>32</v>
      </c>
      <c r="D22" s="22"/>
      <c r="E22" s="33"/>
      <c r="F22" s="31"/>
      <c r="G22" s="35"/>
      <c r="H22" s="7"/>
      <c r="I22" s="7"/>
    </row>
    <row r="23" spans="1:9" ht="13.5">
      <c r="A23" s="5"/>
      <c r="B23" s="27"/>
      <c r="C23" s="6"/>
      <c r="D23" s="6"/>
      <c r="E23" s="15"/>
      <c r="F23" s="15"/>
      <c r="G23" s="15"/>
      <c r="H23" s="7"/>
      <c r="I23" s="7"/>
    </row>
    <row r="24" spans="1:9" ht="13.5">
      <c r="A24" s="5">
        <v>4</v>
      </c>
      <c r="B24" s="27" t="s">
        <v>20</v>
      </c>
      <c r="C24" s="6">
        <v>2400000</v>
      </c>
      <c r="D24" s="22">
        <f>SUM(D25:D29)</f>
        <v>2397400</v>
      </c>
      <c r="E24" s="33">
        <f>(D24*100)/C24</f>
        <v>99.89166666666667</v>
      </c>
      <c r="F24" s="31">
        <v>0.292</v>
      </c>
      <c r="G24" s="35">
        <v>0.294</v>
      </c>
      <c r="H24" s="7">
        <f>(G24*100)/F24-100</f>
        <v>0.6849315068493098</v>
      </c>
      <c r="I24" s="7">
        <f>FLOOR(G24,0.00001)*D24</f>
        <v>704835.6000000001</v>
      </c>
    </row>
    <row r="25" spans="1:9" ht="13.5">
      <c r="A25" s="5"/>
      <c r="B25" s="27"/>
      <c r="C25" s="6" t="s">
        <v>39</v>
      </c>
      <c r="D25" s="22">
        <v>400000</v>
      </c>
      <c r="E25" s="33"/>
      <c r="F25" s="31"/>
      <c r="G25" s="35"/>
      <c r="H25" s="7"/>
      <c r="I25" s="7"/>
    </row>
    <row r="26" spans="1:9" ht="13.5">
      <c r="A26" s="5"/>
      <c r="B26" s="27"/>
      <c r="C26" s="6" t="s">
        <v>33</v>
      </c>
      <c r="D26" s="22">
        <v>1360000</v>
      </c>
      <c r="E26" s="33"/>
      <c r="F26" s="31"/>
      <c r="G26" s="35"/>
      <c r="H26" s="7"/>
      <c r="I26" s="7"/>
    </row>
    <row r="27" spans="1:9" ht="13.5">
      <c r="A27" s="5"/>
      <c r="B27" s="27"/>
      <c r="C27" s="6" t="s">
        <v>34</v>
      </c>
      <c r="D27" s="22">
        <v>397400</v>
      </c>
      <c r="E27" s="33"/>
      <c r="F27" s="31"/>
      <c r="G27" s="35"/>
      <c r="H27" s="7"/>
      <c r="I27" s="7"/>
    </row>
    <row r="28" spans="1:9" ht="13.5">
      <c r="A28" s="5"/>
      <c r="B28" s="27"/>
      <c r="C28" s="6" t="s">
        <v>35</v>
      </c>
      <c r="D28" s="22">
        <v>80000</v>
      </c>
      <c r="E28" s="15"/>
      <c r="F28" s="15"/>
      <c r="G28" s="15"/>
      <c r="H28" s="7"/>
      <c r="I28" s="7"/>
    </row>
    <row r="29" spans="1:9" ht="13.5">
      <c r="A29" s="5"/>
      <c r="B29" s="27"/>
      <c r="C29" s="6" t="s">
        <v>36</v>
      </c>
      <c r="D29" s="22">
        <v>160000</v>
      </c>
      <c r="E29" s="15"/>
      <c r="F29" s="15"/>
      <c r="G29" s="15"/>
      <c r="H29" s="7"/>
      <c r="I29" s="7"/>
    </row>
    <row r="30" spans="1:9" ht="13.5">
      <c r="A30" s="5"/>
      <c r="B30" s="27"/>
      <c r="C30" s="6"/>
      <c r="D30" s="6"/>
      <c r="E30" s="15"/>
      <c r="F30" s="15"/>
      <c r="G30" s="15"/>
      <c r="H30" s="7"/>
      <c r="I30" s="7"/>
    </row>
    <row r="31" spans="1:9" ht="13.5">
      <c r="A31" s="5">
        <v>5</v>
      </c>
      <c r="B31" s="27" t="s">
        <v>20</v>
      </c>
      <c r="C31" s="6">
        <v>5680000</v>
      </c>
      <c r="D31" s="22">
        <f>SUM(D32:D33)</f>
        <v>1400000</v>
      </c>
      <c r="E31" s="33">
        <f>(D31*100)/C31</f>
        <v>24.64788732394366</v>
      </c>
      <c r="F31" s="31">
        <v>0.292</v>
      </c>
      <c r="G31" s="35">
        <v>0.292</v>
      </c>
      <c r="H31" s="7">
        <f>(G31*100)/F31-100</f>
        <v>0</v>
      </c>
      <c r="I31" s="7">
        <f>FLOOR(G31,0.00001)*D31</f>
        <v>408800.00000000006</v>
      </c>
    </row>
    <row r="32" spans="1:9" ht="13.5">
      <c r="A32" s="5"/>
      <c r="B32" s="27"/>
      <c r="C32" s="6" t="s">
        <v>40</v>
      </c>
      <c r="D32" s="22">
        <v>400000</v>
      </c>
      <c r="E32" s="33"/>
      <c r="F32" s="31"/>
      <c r="G32" s="35"/>
      <c r="H32" s="7"/>
      <c r="I32" s="7"/>
    </row>
    <row r="33" spans="1:9" ht="13.5">
      <c r="A33" s="5"/>
      <c r="B33" s="27"/>
      <c r="C33" s="6" t="s">
        <v>37</v>
      </c>
      <c r="D33" s="22">
        <v>1000000</v>
      </c>
      <c r="E33" s="15"/>
      <c r="F33" s="15"/>
      <c r="G33" s="15"/>
      <c r="H33" s="7"/>
      <c r="I33" s="7"/>
    </row>
    <row r="34" spans="1:9" ht="13.5">
      <c r="A34" s="5"/>
      <c r="B34" s="27"/>
      <c r="C34" s="6"/>
      <c r="D34" s="6"/>
      <c r="E34" s="15"/>
      <c r="F34" s="15"/>
      <c r="G34" s="15"/>
      <c r="H34" s="7"/>
      <c r="I34" s="7"/>
    </row>
    <row r="35" spans="1:9" ht="13.5">
      <c r="A35" s="5">
        <v>6</v>
      </c>
      <c r="B35" s="27" t="s">
        <v>27</v>
      </c>
      <c r="C35" s="6">
        <v>59167</v>
      </c>
      <c r="D35" s="22">
        <f>SUM(D36:D37)</f>
        <v>0</v>
      </c>
      <c r="E35" s="33">
        <f>(D35*100)/C35</f>
        <v>0</v>
      </c>
      <c r="F35" s="31">
        <v>0.292</v>
      </c>
      <c r="G35" s="35"/>
      <c r="H35" s="7">
        <v>0</v>
      </c>
      <c r="I35" s="7">
        <f>FLOOR(G35,0.00001)*D35</f>
        <v>0</v>
      </c>
    </row>
    <row r="36" spans="1:9" ht="13.5">
      <c r="A36" s="5"/>
      <c r="B36" s="27"/>
      <c r="C36" s="6" t="s">
        <v>32</v>
      </c>
      <c r="D36" s="22"/>
      <c r="E36" s="15"/>
      <c r="F36" s="15"/>
      <c r="G36" s="15"/>
      <c r="H36" s="7"/>
      <c r="I36" s="7"/>
    </row>
    <row r="37" spans="1:9" ht="13.5">
      <c r="A37" s="5"/>
      <c r="B37" s="27"/>
      <c r="C37" s="27"/>
      <c r="D37" s="22"/>
      <c r="E37" s="15"/>
      <c r="F37" s="15"/>
      <c r="G37" s="15"/>
      <c r="H37" s="7"/>
      <c r="I37" s="7"/>
    </row>
    <row r="38" spans="1:9" ht="13.5">
      <c r="A38" s="5">
        <v>7</v>
      </c>
      <c r="B38" s="27" t="s">
        <v>22</v>
      </c>
      <c r="C38" s="6">
        <v>2324070</v>
      </c>
      <c r="D38" s="22">
        <f>SUM(D39:D43)</f>
        <v>2324070</v>
      </c>
      <c r="E38" s="33">
        <f>(D38*100)/C38</f>
        <v>100</v>
      </c>
      <c r="F38" s="31">
        <v>0.292</v>
      </c>
      <c r="G38" s="35">
        <v>0.311</v>
      </c>
      <c r="H38" s="7">
        <f>(G38*100)/F38-100</f>
        <v>6.506849315068507</v>
      </c>
      <c r="I38" s="7">
        <f>FLOOR(G38,0.00001)*D38</f>
        <v>722785.77</v>
      </c>
    </row>
    <row r="39" spans="1:9" ht="13.5">
      <c r="A39" s="5"/>
      <c r="B39" s="27"/>
      <c r="C39" s="6" t="s">
        <v>41</v>
      </c>
      <c r="D39" s="22">
        <v>40000</v>
      </c>
      <c r="E39" s="33"/>
      <c r="F39" s="31"/>
      <c r="G39" s="35"/>
      <c r="H39" s="7"/>
      <c r="I39" s="7"/>
    </row>
    <row r="40" spans="1:9" ht="13.5">
      <c r="A40" s="5"/>
      <c r="B40" s="27"/>
      <c r="C40" s="6" t="s">
        <v>33</v>
      </c>
      <c r="D40" s="22">
        <v>40000</v>
      </c>
      <c r="E40" s="33"/>
      <c r="F40" s="31"/>
      <c r="G40" s="35"/>
      <c r="H40" s="7"/>
      <c r="I40" s="7"/>
    </row>
    <row r="41" spans="1:9" ht="13.5">
      <c r="A41" s="5"/>
      <c r="B41" s="27"/>
      <c r="C41" s="6" t="s">
        <v>34</v>
      </c>
      <c r="D41" s="22">
        <v>1664070</v>
      </c>
      <c r="E41" s="33"/>
      <c r="F41" s="31"/>
      <c r="G41" s="35"/>
      <c r="H41" s="7"/>
      <c r="I41" s="7"/>
    </row>
    <row r="42" spans="1:9" ht="13.5">
      <c r="A42" s="5"/>
      <c r="B42" s="27"/>
      <c r="C42" s="6" t="s">
        <v>35</v>
      </c>
      <c r="D42" s="22">
        <v>80000</v>
      </c>
      <c r="E42" s="15"/>
      <c r="F42" s="15"/>
      <c r="G42" s="15"/>
      <c r="H42" s="7"/>
      <c r="I42" s="7"/>
    </row>
    <row r="43" spans="1:9" ht="13.5">
      <c r="A43" s="5"/>
      <c r="B43" s="27"/>
      <c r="C43" s="6" t="s">
        <v>37</v>
      </c>
      <c r="D43" s="22">
        <v>500000</v>
      </c>
      <c r="E43" s="15"/>
      <c r="F43" s="15"/>
      <c r="G43" s="15"/>
      <c r="H43" s="7"/>
      <c r="I43" s="7"/>
    </row>
    <row r="44" spans="1:9" ht="13.5">
      <c r="A44" s="5"/>
      <c r="B44" s="27"/>
      <c r="C44" s="6"/>
      <c r="D44" s="6"/>
      <c r="E44" s="15"/>
      <c r="F44" s="15"/>
      <c r="G44" s="15"/>
      <c r="H44" s="7"/>
      <c r="I44" s="7"/>
    </row>
    <row r="45" spans="1:9" ht="13.5">
      <c r="A45" s="5">
        <v>8</v>
      </c>
      <c r="B45" s="27" t="s">
        <v>22</v>
      </c>
      <c r="C45" s="6">
        <v>3420980</v>
      </c>
      <c r="D45" s="22">
        <f>SUM(D46:D52)</f>
        <v>3384000</v>
      </c>
      <c r="E45" s="33">
        <f>(D45*100)/C45</f>
        <v>98.91902320387725</v>
      </c>
      <c r="F45" s="31">
        <v>0.292</v>
      </c>
      <c r="G45" s="35">
        <v>0.309</v>
      </c>
      <c r="H45" s="7">
        <f>(G45*100)/F45-100</f>
        <v>5.821917808219183</v>
      </c>
      <c r="I45" s="7">
        <f>FLOOR(G45,0.00001)*D45</f>
        <v>1045656.0000000002</v>
      </c>
    </row>
    <row r="46" spans="1:9" ht="13.5">
      <c r="A46" s="5"/>
      <c r="B46" s="27"/>
      <c r="C46" s="6" t="s">
        <v>40</v>
      </c>
      <c r="D46" s="22">
        <v>39500</v>
      </c>
      <c r="E46" s="33"/>
      <c r="F46" s="31"/>
      <c r="G46" s="35"/>
      <c r="H46" s="7"/>
      <c r="I46" s="7"/>
    </row>
    <row r="47" spans="1:9" ht="13.5">
      <c r="A47" s="5"/>
      <c r="B47" s="27"/>
      <c r="C47" s="6" t="s">
        <v>33</v>
      </c>
      <c r="D47" s="22">
        <v>440000</v>
      </c>
      <c r="E47" s="33"/>
      <c r="F47" s="31"/>
      <c r="G47" s="35"/>
      <c r="H47" s="7"/>
      <c r="I47" s="7"/>
    </row>
    <row r="48" spans="1:9" ht="13.5">
      <c r="A48" s="5"/>
      <c r="B48" s="27"/>
      <c r="C48" s="6" t="s">
        <v>34</v>
      </c>
      <c r="D48" s="22">
        <v>1153000</v>
      </c>
      <c r="E48" s="33"/>
      <c r="F48" s="31"/>
      <c r="G48" s="35"/>
      <c r="H48" s="7"/>
      <c r="I48" s="7"/>
    </row>
    <row r="49" spans="1:9" ht="13.5">
      <c r="A49" s="5"/>
      <c r="B49" s="27"/>
      <c r="C49" s="6" t="s">
        <v>36</v>
      </c>
      <c r="D49" s="22">
        <v>671500</v>
      </c>
      <c r="E49" s="33"/>
      <c r="F49" s="31"/>
      <c r="G49" s="35"/>
      <c r="H49" s="7"/>
      <c r="I49" s="7"/>
    </row>
    <row r="50" spans="1:9" ht="13.5">
      <c r="A50" s="5"/>
      <c r="B50" s="27"/>
      <c r="C50" s="6" t="s">
        <v>37</v>
      </c>
      <c r="D50" s="22">
        <v>800000</v>
      </c>
      <c r="E50" s="33"/>
      <c r="F50" s="31"/>
      <c r="G50" s="35"/>
      <c r="H50" s="7"/>
      <c r="I50" s="7"/>
    </row>
    <row r="51" spans="1:9" ht="13.5">
      <c r="A51" s="5"/>
      <c r="B51" s="27"/>
      <c r="C51" s="6" t="s">
        <v>38</v>
      </c>
      <c r="D51" s="22">
        <v>280000</v>
      </c>
      <c r="E51" s="15"/>
      <c r="F51" s="15"/>
      <c r="G51" s="15"/>
      <c r="H51" s="7"/>
      <c r="I51" s="7"/>
    </row>
    <row r="52" spans="1:9" ht="13.5">
      <c r="A52" s="5"/>
      <c r="B52" s="27"/>
      <c r="C52" s="27"/>
      <c r="D52" s="22"/>
      <c r="E52" s="15"/>
      <c r="F52" s="15"/>
      <c r="G52" s="15"/>
      <c r="H52" s="7"/>
      <c r="I52" s="7"/>
    </row>
    <row r="53" spans="1:9" ht="13.5">
      <c r="A53" s="5">
        <v>9</v>
      </c>
      <c r="B53" s="27" t="s">
        <v>22</v>
      </c>
      <c r="C53" s="6">
        <v>242590</v>
      </c>
      <c r="D53" s="22">
        <f>SUM(D54)</f>
        <v>237000</v>
      </c>
      <c r="E53" s="33">
        <f>(D53*100)/C53</f>
        <v>97.69570056473886</v>
      </c>
      <c r="F53" s="31">
        <v>0.292</v>
      </c>
      <c r="G53" s="35">
        <v>0.314</v>
      </c>
      <c r="H53" s="7">
        <f>(G53*100)/F53-100</f>
        <v>7.534246575342465</v>
      </c>
      <c r="I53" s="7">
        <f>FLOOR(G53,0.00001)*D53</f>
        <v>74418</v>
      </c>
    </row>
    <row r="54" spans="1:9" ht="13.5">
      <c r="A54" s="5"/>
      <c r="B54" s="27"/>
      <c r="C54" s="6" t="s">
        <v>36</v>
      </c>
      <c r="D54" s="22">
        <v>237000</v>
      </c>
      <c r="E54" s="15"/>
      <c r="F54" s="15"/>
      <c r="G54" s="15"/>
      <c r="H54" s="7"/>
      <c r="I54" s="7"/>
    </row>
    <row r="55" spans="1:9" ht="13.5">
      <c r="A55" s="5"/>
      <c r="B55" s="27"/>
      <c r="C55" s="6"/>
      <c r="D55" s="6"/>
      <c r="E55" s="15"/>
      <c r="F55" s="15"/>
      <c r="G55" s="15"/>
      <c r="H55" s="7"/>
      <c r="I55" s="7"/>
    </row>
    <row r="56" spans="1:9" ht="13.5">
      <c r="A56" s="5">
        <v>10</v>
      </c>
      <c r="B56" s="27" t="s">
        <v>22</v>
      </c>
      <c r="C56" s="6">
        <v>2569420</v>
      </c>
      <c r="D56" s="22">
        <f>SUM(D57:D62)</f>
        <v>2535000</v>
      </c>
      <c r="E56" s="33">
        <f>(D56*100)/C56</f>
        <v>98.66039806648972</v>
      </c>
      <c r="F56" s="31">
        <v>0.292</v>
      </c>
      <c r="G56" s="35">
        <v>0.317</v>
      </c>
      <c r="H56" s="7">
        <f>(G56*100)/F56-100</f>
        <v>8.561643835616437</v>
      </c>
      <c r="I56" s="7">
        <f>FLOOR(G56,0.00001)*D56</f>
        <v>803595</v>
      </c>
    </row>
    <row r="57" spans="1:9" ht="13.5">
      <c r="A57" s="5"/>
      <c r="B57" s="27"/>
      <c r="C57" s="6" t="s">
        <v>40</v>
      </c>
      <c r="D57" s="22">
        <v>400000</v>
      </c>
      <c r="E57" s="33"/>
      <c r="F57" s="31"/>
      <c r="G57" s="35"/>
      <c r="H57" s="7"/>
      <c r="I57" s="7"/>
    </row>
    <row r="58" spans="1:9" ht="13.5">
      <c r="A58" s="5"/>
      <c r="B58" s="27"/>
      <c r="C58" s="6" t="s">
        <v>33</v>
      </c>
      <c r="D58" s="22">
        <v>800000</v>
      </c>
      <c r="E58" s="33"/>
      <c r="F58" s="31"/>
      <c r="G58" s="35"/>
      <c r="H58" s="7"/>
      <c r="I58" s="7"/>
    </row>
    <row r="59" spans="1:9" ht="13.5">
      <c r="A59" s="5"/>
      <c r="B59" s="27"/>
      <c r="C59" s="6" t="s">
        <v>34</v>
      </c>
      <c r="D59" s="22">
        <v>395000</v>
      </c>
      <c r="E59" s="33"/>
      <c r="F59" s="31"/>
      <c r="G59" s="35"/>
      <c r="H59" s="7"/>
      <c r="I59" s="7"/>
    </row>
    <row r="60" spans="1:9" ht="13.5">
      <c r="A60" s="5"/>
      <c r="B60" s="27"/>
      <c r="C60" s="6" t="s">
        <v>37</v>
      </c>
      <c r="D60" s="22">
        <v>500000</v>
      </c>
      <c r="E60" s="33"/>
      <c r="F60" s="31"/>
      <c r="G60" s="35"/>
      <c r="H60" s="7"/>
      <c r="I60" s="7"/>
    </row>
    <row r="61" spans="1:9" ht="13.5">
      <c r="A61" s="5"/>
      <c r="B61" s="27"/>
      <c r="C61" s="6" t="s">
        <v>38</v>
      </c>
      <c r="D61" s="22">
        <v>440000</v>
      </c>
      <c r="E61" s="15"/>
      <c r="F61" s="15"/>
      <c r="G61" s="15"/>
      <c r="H61" s="7"/>
      <c r="I61" s="7"/>
    </row>
    <row r="62" spans="1:9" ht="13.5">
      <c r="A62" s="5"/>
      <c r="B62" s="27"/>
      <c r="C62" s="27"/>
      <c r="D62" s="22"/>
      <c r="E62" s="15"/>
      <c r="F62" s="15"/>
      <c r="G62" s="15"/>
      <c r="H62" s="7"/>
      <c r="I62" s="7"/>
    </row>
    <row r="63" spans="1:9" ht="13.5">
      <c r="A63" s="5">
        <v>11</v>
      </c>
      <c r="B63" s="27" t="s">
        <v>28</v>
      </c>
      <c r="C63" s="6">
        <v>1260263</v>
      </c>
      <c r="D63" s="22">
        <f>SUM(D64:D67)</f>
        <v>1260263</v>
      </c>
      <c r="E63" s="33">
        <f>(D63*100)/C63</f>
        <v>100</v>
      </c>
      <c r="F63" s="31">
        <v>0.292</v>
      </c>
      <c r="G63" s="35">
        <v>0.31</v>
      </c>
      <c r="H63" s="7">
        <f>(G63*100)/F63-100</f>
        <v>6.164383561643845</v>
      </c>
      <c r="I63" s="7">
        <f>FLOOR(G63,0.00001)*D63</f>
        <v>390681.52999999997</v>
      </c>
    </row>
    <row r="64" spans="1:9" ht="13.5">
      <c r="A64" s="5"/>
      <c r="B64" s="27"/>
      <c r="C64" s="6" t="s">
        <v>33</v>
      </c>
      <c r="D64" s="22">
        <v>120000</v>
      </c>
      <c r="E64" s="33"/>
      <c r="F64" s="31"/>
      <c r="G64" s="35"/>
      <c r="H64" s="7"/>
      <c r="I64" s="7"/>
    </row>
    <row r="65" spans="1:9" ht="13.5">
      <c r="A65" s="5"/>
      <c r="B65" s="27"/>
      <c r="C65" s="6" t="s">
        <v>34</v>
      </c>
      <c r="D65" s="22">
        <v>640263</v>
      </c>
      <c r="E65" s="33"/>
      <c r="F65" s="31"/>
      <c r="G65" s="35"/>
      <c r="H65" s="7"/>
      <c r="I65" s="7"/>
    </row>
    <row r="66" spans="1:9" ht="13.5">
      <c r="A66" s="5"/>
      <c r="B66" s="27"/>
      <c r="C66" s="6" t="s">
        <v>37</v>
      </c>
      <c r="D66" s="22">
        <v>500000</v>
      </c>
      <c r="E66" s="33"/>
      <c r="F66" s="31"/>
      <c r="G66" s="35"/>
      <c r="H66" s="7"/>
      <c r="I66" s="7"/>
    </row>
    <row r="67" spans="1:9" ht="13.5">
      <c r="A67" s="5"/>
      <c r="B67" s="27"/>
      <c r="C67" s="27"/>
      <c r="D67" s="22"/>
      <c r="E67" s="15"/>
      <c r="F67" s="15"/>
      <c r="G67" s="15"/>
      <c r="H67" s="7"/>
      <c r="I67" s="7"/>
    </row>
    <row r="68" spans="1:9" ht="13.5">
      <c r="A68" s="11"/>
      <c r="B68" s="17" t="s">
        <v>14</v>
      </c>
      <c r="C68" s="12">
        <f>SUM(C10:C67)</f>
        <v>20000000</v>
      </c>
      <c r="D68" s="20">
        <f>SUM(D10,D13,D21,D24,D31,D35,D38,D45,D53,D56,D63)</f>
        <v>15515333</v>
      </c>
      <c r="E68" s="28">
        <f>(D68*100)/C68</f>
        <v>77.576665</v>
      </c>
      <c r="F68" s="21"/>
      <c r="G68" s="21"/>
      <c r="H68" s="13"/>
      <c r="I68" s="29">
        <f>SUM(I10:I67)</f>
        <v>4734163.9</v>
      </c>
    </row>
    <row r="69" ht="12.75">
      <c r="C69" s="16"/>
    </row>
    <row r="70" spans="1:9" ht="13.5">
      <c r="A70" s="36" t="s">
        <v>21</v>
      </c>
      <c r="B70" s="37"/>
      <c r="C70" s="37"/>
      <c r="D70" s="37"/>
      <c r="E70" s="37"/>
      <c r="F70" s="37"/>
      <c r="G70" s="37"/>
      <c r="H70" s="37"/>
      <c r="I70" s="38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12</v>
      </c>
      <c r="B72" s="27" t="s">
        <v>29</v>
      </c>
      <c r="C72" s="6">
        <v>2812290</v>
      </c>
      <c r="D72" s="22">
        <f>SUM(D73:D77)</f>
        <v>2775500</v>
      </c>
      <c r="E72" s="33">
        <f>(D72*100)/C72</f>
        <v>98.69181343318078</v>
      </c>
      <c r="F72" s="31">
        <v>0.3</v>
      </c>
      <c r="G72" s="35">
        <v>0.339</v>
      </c>
      <c r="H72" s="7">
        <f>(G72*100)/F72-100</f>
        <v>13.000000000000028</v>
      </c>
      <c r="I72" s="7">
        <f>FLOOR(G72,0.00001)*D72</f>
        <v>940894.5000000001</v>
      </c>
    </row>
    <row r="73" spans="1:9" ht="13.5">
      <c r="A73" s="5"/>
      <c r="B73" s="27"/>
      <c r="C73" s="6" t="s">
        <v>42</v>
      </c>
      <c r="D73" s="22">
        <v>600000</v>
      </c>
      <c r="E73" s="33"/>
      <c r="F73" s="31"/>
      <c r="G73" s="35"/>
      <c r="H73" s="7"/>
      <c r="I73" s="7"/>
    </row>
    <row r="74" spans="1:9" ht="13.5">
      <c r="A74" s="5"/>
      <c r="B74" s="27"/>
      <c r="C74" s="6" t="s">
        <v>34</v>
      </c>
      <c r="D74" s="22">
        <v>831500</v>
      </c>
      <c r="E74" s="33"/>
      <c r="F74" s="31"/>
      <c r="G74" s="35"/>
      <c r="H74" s="7"/>
      <c r="I74" s="7"/>
    </row>
    <row r="75" spans="1:9" ht="13.5">
      <c r="A75" s="5"/>
      <c r="B75" s="27"/>
      <c r="C75" s="27" t="s">
        <v>44</v>
      </c>
      <c r="D75" s="22">
        <v>1264000</v>
      </c>
      <c r="E75" s="15"/>
      <c r="F75" s="15"/>
      <c r="G75" s="15"/>
      <c r="H75" s="7"/>
      <c r="I75" s="7"/>
    </row>
    <row r="76" spans="1:9" ht="13.5">
      <c r="A76" s="5"/>
      <c r="B76" s="27"/>
      <c r="C76" s="27" t="s">
        <v>45</v>
      </c>
      <c r="D76" s="22">
        <v>80000</v>
      </c>
      <c r="E76" s="15"/>
      <c r="F76" s="15"/>
      <c r="G76" s="15"/>
      <c r="H76" s="7"/>
      <c r="I76" s="7"/>
    </row>
    <row r="77" spans="1:9" ht="13.5">
      <c r="A77" s="5"/>
      <c r="B77" s="27"/>
      <c r="C77" s="6"/>
      <c r="D77" s="6"/>
      <c r="E77" s="15"/>
      <c r="F77" s="15"/>
      <c r="G77" s="15"/>
      <c r="H77" s="7"/>
      <c r="I77" s="7"/>
    </row>
    <row r="78" spans="1:9" ht="13.5">
      <c r="A78" s="5">
        <v>13</v>
      </c>
      <c r="B78" s="27" t="s">
        <v>30</v>
      </c>
      <c r="C78" s="6">
        <v>2615237</v>
      </c>
      <c r="D78" s="22">
        <f>SUM(D79:D83)</f>
        <v>2614700</v>
      </c>
      <c r="E78" s="33">
        <f>(D78*100)/C78</f>
        <v>99.97946648812325</v>
      </c>
      <c r="F78" s="31">
        <v>0.3</v>
      </c>
      <c r="G78" s="35">
        <v>0.342</v>
      </c>
      <c r="H78" s="7">
        <f>(G78*100)/F78-100</f>
        <v>14.000000000000014</v>
      </c>
      <c r="I78" s="7">
        <f>FLOOR(G78,0.00001)*D78</f>
        <v>894227.4</v>
      </c>
    </row>
    <row r="79" spans="1:9" ht="13.5">
      <c r="A79" s="5"/>
      <c r="B79" s="27"/>
      <c r="C79" s="6" t="s">
        <v>40</v>
      </c>
      <c r="D79" s="22">
        <v>300000</v>
      </c>
      <c r="E79" s="33"/>
      <c r="F79" s="31"/>
      <c r="G79" s="35"/>
      <c r="H79" s="7"/>
      <c r="I79" s="7"/>
    </row>
    <row r="80" spans="1:9" ht="13.5">
      <c r="A80" s="5"/>
      <c r="B80" s="27"/>
      <c r="C80" s="6" t="s">
        <v>34</v>
      </c>
      <c r="D80" s="22">
        <v>959200</v>
      </c>
      <c r="E80" s="33"/>
      <c r="F80" s="31"/>
      <c r="G80" s="35"/>
      <c r="H80" s="7"/>
      <c r="I80" s="7"/>
    </row>
    <row r="81" spans="1:9" ht="13.5">
      <c r="A81" s="5"/>
      <c r="B81" s="27"/>
      <c r="C81" s="6" t="s">
        <v>36</v>
      </c>
      <c r="D81" s="22">
        <v>355500</v>
      </c>
      <c r="E81" s="33"/>
      <c r="F81" s="31"/>
      <c r="G81" s="35"/>
      <c r="H81" s="7"/>
      <c r="I81" s="7"/>
    </row>
    <row r="82" spans="1:9" ht="13.5">
      <c r="A82" s="5"/>
      <c r="B82" s="27"/>
      <c r="C82" s="27" t="s">
        <v>45</v>
      </c>
      <c r="D82" s="22">
        <v>1000000</v>
      </c>
      <c r="E82" s="15"/>
      <c r="F82" s="15"/>
      <c r="G82" s="15"/>
      <c r="H82" s="7"/>
      <c r="I82" s="7"/>
    </row>
    <row r="83" spans="1:9" ht="13.5">
      <c r="A83" s="5"/>
      <c r="B83" s="27"/>
      <c r="C83" s="6"/>
      <c r="D83" s="6"/>
      <c r="E83" s="15"/>
      <c r="F83" s="15"/>
      <c r="G83" s="15"/>
      <c r="H83" s="7"/>
      <c r="I83" s="7"/>
    </row>
    <row r="84" spans="1:9" ht="13.5">
      <c r="A84" s="5">
        <v>14</v>
      </c>
      <c r="B84" s="27" t="s">
        <v>30</v>
      </c>
      <c r="C84" s="6">
        <v>4597120</v>
      </c>
      <c r="D84" s="22">
        <f>SUM(D85:D90)</f>
        <v>4597120</v>
      </c>
      <c r="E84" s="33">
        <f>(D84*100)/C84</f>
        <v>100</v>
      </c>
      <c r="F84" s="31">
        <v>0.3</v>
      </c>
      <c r="G84" s="35">
        <v>0.336</v>
      </c>
      <c r="H84" s="7">
        <f>(G84*100)/F84-100</f>
        <v>12.000000000000014</v>
      </c>
      <c r="I84" s="7">
        <f>FLOOR(G84,0.00001)*D84</f>
        <v>1544632.32</v>
      </c>
    </row>
    <row r="85" spans="1:9" ht="13.5">
      <c r="A85" s="5"/>
      <c r="B85" s="27"/>
      <c r="C85" s="6" t="s">
        <v>40</v>
      </c>
      <c r="D85" s="22">
        <v>1520000</v>
      </c>
      <c r="E85" s="33"/>
      <c r="F85" s="31"/>
      <c r="G85" s="35"/>
      <c r="H85" s="7"/>
      <c r="I85" s="7"/>
    </row>
    <row r="86" spans="1:9" ht="13.5">
      <c r="A86" s="5"/>
      <c r="B86" s="27"/>
      <c r="C86" s="6" t="s">
        <v>41</v>
      </c>
      <c r="D86" s="22">
        <v>320000</v>
      </c>
      <c r="E86" s="33"/>
      <c r="F86" s="31"/>
      <c r="G86" s="35"/>
      <c r="H86" s="7"/>
      <c r="I86" s="7"/>
    </row>
    <row r="87" spans="1:9" ht="13.5">
      <c r="A87" s="5"/>
      <c r="B87" s="27"/>
      <c r="C87" s="6" t="s">
        <v>34</v>
      </c>
      <c r="D87" s="22">
        <v>478800</v>
      </c>
      <c r="E87" s="33"/>
      <c r="F87" s="31"/>
      <c r="G87" s="35"/>
      <c r="H87" s="7"/>
      <c r="I87" s="7"/>
    </row>
    <row r="88" spans="1:9" ht="13.5">
      <c r="A88" s="5"/>
      <c r="B88" s="27"/>
      <c r="C88" s="6" t="s">
        <v>36</v>
      </c>
      <c r="D88" s="22">
        <v>1838320</v>
      </c>
      <c r="E88" s="33"/>
      <c r="F88" s="31"/>
      <c r="G88" s="35"/>
      <c r="H88" s="7"/>
      <c r="I88" s="7"/>
    </row>
    <row r="89" spans="1:9" ht="13.5">
      <c r="A89" s="5"/>
      <c r="B89" s="27"/>
      <c r="C89" s="27" t="s">
        <v>45</v>
      </c>
      <c r="D89" s="22">
        <v>440000</v>
      </c>
      <c r="E89" s="15"/>
      <c r="F89" s="15"/>
      <c r="G89" s="15"/>
      <c r="H89" s="7"/>
      <c r="I89" s="7"/>
    </row>
    <row r="90" spans="1:9" ht="13.5">
      <c r="A90" s="5"/>
      <c r="B90" s="27"/>
      <c r="C90" s="6"/>
      <c r="D90" s="6"/>
      <c r="E90" s="15"/>
      <c r="F90" s="15"/>
      <c r="G90" s="15"/>
      <c r="H90" s="7"/>
      <c r="I90" s="7"/>
    </row>
    <row r="91" spans="1:9" ht="13.5">
      <c r="A91" s="5">
        <v>15</v>
      </c>
      <c r="B91" s="27" t="s">
        <v>31</v>
      </c>
      <c r="C91" s="6">
        <v>2687970</v>
      </c>
      <c r="D91" s="22">
        <f>SUM(D92:D94)</f>
        <v>2687970</v>
      </c>
      <c r="E91" s="33">
        <f>(D91*100)/C91</f>
        <v>100</v>
      </c>
      <c r="F91" s="31">
        <v>0.3</v>
      </c>
      <c r="G91" s="35">
        <v>0.301</v>
      </c>
      <c r="H91" s="7">
        <f>(G91*100)/F91-100</f>
        <v>0.3333333333333286</v>
      </c>
      <c r="I91" s="7">
        <f>FLOOR(G91,0.00001)*D91</f>
        <v>809078.9700000001</v>
      </c>
    </row>
    <row r="92" spans="1:9" ht="13.5">
      <c r="A92" s="5"/>
      <c r="B92" s="27"/>
      <c r="C92" s="6" t="s">
        <v>33</v>
      </c>
      <c r="D92" s="22">
        <v>1180000</v>
      </c>
      <c r="E92" s="33"/>
      <c r="F92" s="31"/>
      <c r="G92" s="35"/>
      <c r="H92" s="7"/>
      <c r="I92" s="7"/>
    </row>
    <row r="93" spans="1:9" ht="13.5">
      <c r="A93" s="5"/>
      <c r="B93" s="27"/>
      <c r="C93" s="6" t="s">
        <v>42</v>
      </c>
      <c r="D93" s="22">
        <v>900000</v>
      </c>
      <c r="E93" s="33"/>
      <c r="F93" s="31"/>
      <c r="G93" s="35"/>
      <c r="H93" s="7"/>
      <c r="I93" s="7"/>
    </row>
    <row r="94" spans="1:9" ht="13.5">
      <c r="A94" s="5"/>
      <c r="B94" s="27"/>
      <c r="C94" s="27" t="s">
        <v>43</v>
      </c>
      <c r="D94" s="22">
        <v>607970</v>
      </c>
      <c r="E94" s="15"/>
      <c r="F94" s="15"/>
      <c r="G94" s="15"/>
      <c r="H94" s="7"/>
      <c r="I94" s="7"/>
    </row>
    <row r="95" spans="1:9" ht="13.5">
      <c r="A95" s="5"/>
      <c r="B95" s="27"/>
      <c r="C95" s="6"/>
      <c r="D95" s="6"/>
      <c r="E95" s="15"/>
      <c r="F95" s="15"/>
      <c r="G95" s="15"/>
      <c r="H95" s="7"/>
      <c r="I95" s="7"/>
    </row>
    <row r="96" spans="1:9" ht="13.5">
      <c r="A96" s="5">
        <v>16</v>
      </c>
      <c r="B96" s="27" t="s">
        <v>30</v>
      </c>
      <c r="C96" s="6">
        <v>2956940</v>
      </c>
      <c r="D96" s="22">
        <f>SUM(D97:D97)</f>
        <v>2956940</v>
      </c>
      <c r="E96" s="33">
        <f>(D96*100)/C96</f>
        <v>100</v>
      </c>
      <c r="F96" s="31">
        <v>0.3</v>
      </c>
      <c r="G96" s="35">
        <v>0.3</v>
      </c>
      <c r="H96" s="7">
        <f>(G96*100)/F96-100</f>
        <v>0</v>
      </c>
      <c r="I96" s="7">
        <f>FLOOR(G96,0.00001)*D96</f>
        <v>887082.0000000001</v>
      </c>
    </row>
    <row r="97" spans="1:9" ht="13.5">
      <c r="A97" s="5"/>
      <c r="B97" s="27"/>
      <c r="C97" s="27" t="s">
        <v>43</v>
      </c>
      <c r="D97" s="22">
        <v>2956940</v>
      </c>
      <c r="E97" s="15"/>
      <c r="F97" s="15"/>
      <c r="G97" s="15"/>
      <c r="H97" s="7"/>
      <c r="I97" s="7"/>
    </row>
    <row r="98" spans="1:9" ht="13.5">
      <c r="A98" s="5"/>
      <c r="B98" s="27"/>
      <c r="C98" s="6"/>
      <c r="D98" s="6"/>
      <c r="E98" s="15"/>
      <c r="F98" s="15"/>
      <c r="G98" s="15"/>
      <c r="H98" s="7"/>
      <c r="I98" s="7"/>
    </row>
    <row r="99" spans="1:9" ht="13.5">
      <c r="A99" s="5">
        <v>17</v>
      </c>
      <c r="B99" s="27" t="s">
        <v>30</v>
      </c>
      <c r="C99" s="6">
        <v>1191720</v>
      </c>
      <c r="D99" s="22">
        <f>SUM(D100:D101)</f>
        <v>1191720</v>
      </c>
      <c r="E99" s="33">
        <f>(D99*100)/C99</f>
        <v>100</v>
      </c>
      <c r="F99" s="31">
        <v>0.3</v>
      </c>
      <c r="G99" s="35">
        <v>0.3</v>
      </c>
      <c r="H99" s="7">
        <f>(G99*100)/F99-100</f>
        <v>0</v>
      </c>
      <c r="I99" s="7">
        <f>FLOOR(G99,0.00001)*D99</f>
        <v>357516.00000000006</v>
      </c>
    </row>
    <row r="100" spans="1:9" ht="13.5">
      <c r="A100" s="5"/>
      <c r="B100" s="27"/>
      <c r="C100" s="27" t="s">
        <v>43</v>
      </c>
      <c r="D100" s="22">
        <v>1191720</v>
      </c>
      <c r="E100" s="15"/>
      <c r="F100" s="15"/>
      <c r="G100" s="15"/>
      <c r="H100" s="7"/>
      <c r="I100" s="7"/>
    </row>
    <row r="101" spans="1:9" ht="13.5">
      <c r="A101" s="5"/>
      <c r="B101" s="27"/>
      <c r="C101" s="6"/>
      <c r="D101" s="6"/>
      <c r="E101" s="15"/>
      <c r="F101" s="15"/>
      <c r="G101" s="15"/>
      <c r="H101" s="7"/>
      <c r="I101" s="7"/>
    </row>
    <row r="102" spans="1:9" ht="13.5">
      <c r="A102" s="5">
        <v>18</v>
      </c>
      <c r="B102" s="27" t="s">
        <v>23</v>
      </c>
      <c r="C102" s="6">
        <v>1025120</v>
      </c>
      <c r="D102" s="22">
        <f>SUM(D103:D105)</f>
        <v>1025120</v>
      </c>
      <c r="E102" s="33">
        <f>(D102*100)/C102</f>
        <v>100</v>
      </c>
      <c r="F102" s="31">
        <v>0.3</v>
      </c>
      <c r="G102" s="35">
        <v>0.303</v>
      </c>
      <c r="H102" s="7">
        <f>(G102*100)/F102-100</f>
        <v>1</v>
      </c>
      <c r="I102" s="7">
        <f>FLOOR(G102,0.00001)*D102</f>
        <v>310611.36000000004</v>
      </c>
    </row>
    <row r="103" spans="1:9" ht="13.5">
      <c r="A103" s="5"/>
      <c r="B103" s="27"/>
      <c r="C103" s="6" t="s">
        <v>34</v>
      </c>
      <c r="D103" s="22">
        <v>352620</v>
      </c>
      <c r="E103" s="33"/>
      <c r="F103" s="31"/>
      <c r="G103" s="35"/>
      <c r="H103" s="7"/>
      <c r="I103" s="7"/>
    </row>
    <row r="104" spans="1:9" ht="13.5">
      <c r="A104" s="5"/>
      <c r="B104" s="27"/>
      <c r="C104" s="6" t="s">
        <v>35</v>
      </c>
      <c r="D104" s="22">
        <v>80000</v>
      </c>
      <c r="E104" s="33"/>
      <c r="F104" s="31"/>
      <c r="G104" s="35"/>
      <c r="H104" s="7"/>
      <c r="I104" s="7"/>
    </row>
    <row r="105" spans="1:9" ht="13.5">
      <c r="A105" s="5"/>
      <c r="B105" s="27"/>
      <c r="C105" s="6" t="s">
        <v>36</v>
      </c>
      <c r="D105" s="22">
        <v>592500</v>
      </c>
      <c r="E105" s="33"/>
      <c r="F105" s="31"/>
      <c r="G105" s="35"/>
      <c r="H105" s="7"/>
      <c r="I105" s="7"/>
    </row>
    <row r="106" spans="1:9" ht="13.5">
      <c r="A106" s="5"/>
      <c r="B106" s="27"/>
      <c r="C106" s="6"/>
      <c r="D106" s="6"/>
      <c r="E106" s="15"/>
      <c r="F106" s="15"/>
      <c r="G106" s="15"/>
      <c r="H106" s="7"/>
      <c r="I106" s="7"/>
    </row>
    <row r="107" spans="1:9" ht="13.5">
      <c r="A107" s="5">
        <v>19</v>
      </c>
      <c r="B107" s="27" t="s">
        <v>23</v>
      </c>
      <c r="C107" s="6">
        <v>1800000</v>
      </c>
      <c r="D107" s="22">
        <f>SUM(D108:D111)</f>
        <v>1800000</v>
      </c>
      <c r="E107" s="33">
        <f>(D107*100)/C107</f>
        <v>100</v>
      </c>
      <c r="F107" s="31">
        <v>0.3</v>
      </c>
      <c r="G107" s="35">
        <v>0.301</v>
      </c>
      <c r="H107" s="7">
        <f>(G107*100)/F107-100</f>
        <v>0.3333333333333286</v>
      </c>
      <c r="I107" s="7">
        <f>FLOOR(G107,0.00001)*D107</f>
        <v>541800.0000000001</v>
      </c>
    </row>
    <row r="108" spans="1:9" ht="13.5">
      <c r="A108" s="5"/>
      <c r="B108" s="27"/>
      <c r="C108" s="6" t="s">
        <v>40</v>
      </c>
      <c r="D108" s="22">
        <v>600000</v>
      </c>
      <c r="E108" s="33"/>
      <c r="F108" s="31"/>
      <c r="G108" s="35"/>
      <c r="H108" s="7"/>
      <c r="I108" s="7"/>
    </row>
    <row r="109" spans="1:9" ht="13.5">
      <c r="A109" s="5"/>
      <c r="B109" s="27"/>
      <c r="C109" s="6" t="s">
        <v>34</v>
      </c>
      <c r="D109" s="22">
        <v>884000</v>
      </c>
      <c r="E109" s="33"/>
      <c r="F109" s="31"/>
      <c r="G109" s="35"/>
      <c r="H109" s="7"/>
      <c r="I109" s="7"/>
    </row>
    <row r="110" spans="1:9" ht="13.5">
      <c r="A110" s="5"/>
      <c r="B110" s="27"/>
      <c r="C110" s="27" t="s">
        <v>44</v>
      </c>
      <c r="D110" s="22">
        <v>316000</v>
      </c>
      <c r="E110" s="15"/>
      <c r="F110" s="15"/>
      <c r="G110" s="15"/>
      <c r="H110" s="7"/>
      <c r="I110" s="7"/>
    </row>
    <row r="111" spans="1:9" ht="13.5">
      <c r="A111" s="5"/>
      <c r="B111" s="27"/>
      <c r="C111" s="6"/>
      <c r="D111" s="6"/>
      <c r="E111" s="15"/>
      <c r="F111" s="15"/>
      <c r="G111" s="15"/>
      <c r="H111" s="7"/>
      <c r="I111" s="7"/>
    </row>
    <row r="112" spans="1:9" ht="13.5">
      <c r="A112" s="11"/>
      <c r="B112" s="17" t="s">
        <v>14</v>
      </c>
      <c r="C112" s="12">
        <f>SUM(C71:C111)</f>
        <v>19686397</v>
      </c>
      <c r="D112" s="20">
        <f>SUM(D72,D78,D84,D91,D96,D99,D102,D107)</f>
        <v>19649070</v>
      </c>
      <c r="E112" s="28">
        <f>(D112*100)/C112</f>
        <v>99.81039191681444</v>
      </c>
      <c r="F112" s="21"/>
      <c r="G112" s="21"/>
      <c r="H112" s="13"/>
      <c r="I112" s="29">
        <f>SUM(I71:I111)</f>
        <v>6285842.550000001</v>
      </c>
    </row>
    <row r="113" ht="12.75">
      <c r="C113" s="16"/>
    </row>
    <row r="114" spans="1:9" ht="13.5">
      <c r="A114" s="36" t="s">
        <v>24</v>
      </c>
      <c r="B114" s="37"/>
      <c r="C114" s="37"/>
      <c r="D114" s="37"/>
      <c r="E114" s="37"/>
      <c r="F114" s="37"/>
      <c r="G114" s="37"/>
      <c r="H114" s="37"/>
      <c r="I114" s="38"/>
    </row>
    <row r="115" spans="1:9" ht="13.5">
      <c r="A115" s="9"/>
      <c r="B115" s="9"/>
      <c r="C115" s="9"/>
      <c r="D115" s="9"/>
      <c r="E115" s="9"/>
      <c r="F115" s="9"/>
      <c r="G115" s="9"/>
      <c r="H115" s="9"/>
      <c r="I115" s="10"/>
    </row>
    <row r="116" spans="1:9" ht="13.5">
      <c r="A116" s="5">
        <v>20</v>
      </c>
      <c r="B116" s="27" t="s">
        <v>25</v>
      </c>
      <c r="C116" s="6">
        <v>878000</v>
      </c>
      <c r="D116" s="22">
        <f>SUM(D117:D117)</f>
        <v>0</v>
      </c>
      <c r="E116" s="33">
        <f>(D116*100)/C116</f>
        <v>0</v>
      </c>
      <c r="F116" s="31">
        <v>0.275</v>
      </c>
      <c r="G116" s="35"/>
      <c r="H116" s="7">
        <v>0</v>
      </c>
      <c r="I116" s="7">
        <f>FLOOR(G116,0.00001)*D116</f>
        <v>0</v>
      </c>
    </row>
    <row r="117" spans="1:9" ht="13.5">
      <c r="A117" s="5"/>
      <c r="B117" s="27"/>
      <c r="C117" s="27" t="s">
        <v>46</v>
      </c>
      <c r="D117" s="22"/>
      <c r="E117" s="15"/>
      <c r="F117" s="15"/>
      <c r="G117" s="15"/>
      <c r="H117" s="7"/>
      <c r="I117" s="7"/>
    </row>
    <row r="118" spans="1:9" ht="13.5">
      <c r="A118" s="5"/>
      <c r="B118" s="27"/>
      <c r="C118" s="6"/>
      <c r="D118" s="6"/>
      <c r="E118" s="15"/>
      <c r="F118" s="15"/>
      <c r="G118" s="15"/>
      <c r="H118" s="7"/>
      <c r="I118" s="7"/>
    </row>
    <row r="119" spans="1:9" ht="13.5">
      <c r="A119" s="5">
        <v>21</v>
      </c>
      <c r="B119" s="27" t="s">
        <v>25</v>
      </c>
      <c r="C119" s="6">
        <v>222841</v>
      </c>
      <c r="D119" s="22">
        <f>SUM(D120)</f>
        <v>0</v>
      </c>
      <c r="E119" s="33">
        <f>(D119*100)/C119</f>
        <v>0</v>
      </c>
      <c r="F119" s="31">
        <v>0.275</v>
      </c>
      <c r="G119" s="35"/>
      <c r="H119" s="7">
        <v>0</v>
      </c>
      <c r="I119" s="7">
        <f>FLOOR(G119,0.00001)*D119</f>
        <v>0</v>
      </c>
    </row>
    <row r="120" spans="1:9" ht="13.5">
      <c r="A120" s="5"/>
      <c r="B120" s="27"/>
      <c r="C120" s="27" t="s">
        <v>46</v>
      </c>
      <c r="D120" s="22"/>
      <c r="E120" s="15"/>
      <c r="F120" s="15"/>
      <c r="G120" s="15"/>
      <c r="H120" s="7"/>
      <c r="I120" s="7"/>
    </row>
    <row r="121" spans="1:9" ht="13.5">
      <c r="A121" s="5"/>
      <c r="B121" s="27"/>
      <c r="C121" s="6"/>
      <c r="D121" s="6"/>
      <c r="E121" s="15"/>
      <c r="F121" s="15"/>
      <c r="G121" s="15"/>
      <c r="H121" s="7"/>
      <c r="I121" s="7"/>
    </row>
    <row r="122" spans="1:9" ht="13.5">
      <c r="A122" s="5">
        <v>22</v>
      </c>
      <c r="B122" s="27" t="s">
        <v>25</v>
      </c>
      <c r="C122" s="6">
        <v>180000</v>
      </c>
      <c r="D122" s="22">
        <f>SUM(D123:D123)</f>
        <v>0</v>
      </c>
      <c r="E122" s="33">
        <f>(D122*100)/C122</f>
        <v>0</v>
      </c>
      <c r="F122" s="31">
        <v>0.275</v>
      </c>
      <c r="G122" s="35"/>
      <c r="H122" s="7">
        <v>0</v>
      </c>
      <c r="I122" s="7">
        <f>FLOOR(G122,0.00001)*D122</f>
        <v>0</v>
      </c>
    </row>
    <row r="123" spans="1:9" ht="13.5">
      <c r="A123" s="5"/>
      <c r="B123" s="27"/>
      <c r="C123" s="6" t="s">
        <v>32</v>
      </c>
      <c r="D123" s="22"/>
      <c r="E123" s="33"/>
      <c r="F123" s="31"/>
      <c r="G123" s="32"/>
      <c r="H123" s="7"/>
      <c r="I123" s="7"/>
    </row>
    <row r="124" spans="1:9" ht="13.5">
      <c r="A124" s="5"/>
      <c r="B124" s="27"/>
      <c r="C124" s="6"/>
      <c r="D124" s="6"/>
      <c r="E124" s="15"/>
      <c r="F124" s="15"/>
      <c r="G124" s="15"/>
      <c r="H124" s="7"/>
      <c r="I124" s="7"/>
    </row>
    <row r="125" spans="1:9" ht="13.5">
      <c r="A125" s="11"/>
      <c r="B125" s="17" t="s">
        <v>14</v>
      </c>
      <c r="C125" s="12">
        <f>SUM(C116:C124)</f>
        <v>1280841</v>
      </c>
      <c r="D125" s="20">
        <f>SUM(D116,D119,D122)</f>
        <v>0</v>
      </c>
      <c r="E125" s="28">
        <f>(D125*100)/C125</f>
        <v>0</v>
      </c>
      <c r="F125" s="21"/>
      <c r="G125" s="21"/>
      <c r="H125" s="13"/>
      <c r="I125" s="29">
        <f>SUM(I116:I123)</f>
        <v>0</v>
      </c>
    </row>
    <row r="126" spans="1:9" ht="13.5">
      <c r="A126" s="5"/>
      <c r="B126" s="14"/>
      <c r="C126" s="6"/>
      <c r="D126" s="6"/>
      <c r="E126" s="26"/>
      <c r="F126" s="15"/>
      <c r="G126" s="15"/>
      <c r="H126" s="7"/>
      <c r="I126" s="7"/>
    </row>
    <row r="127" spans="1:9" ht="13.5">
      <c r="A127" s="18"/>
      <c r="B127" s="17" t="s">
        <v>12</v>
      </c>
      <c r="C127" s="20">
        <f>SUM(C68,C112,C125)</f>
        <v>40967238</v>
      </c>
      <c r="D127" s="20">
        <f>SUM(D68,D112,D125)</f>
        <v>35164403</v>
      </c>
      <c r="E127" s="25">
        <f>(D127*100)/C127</f>
        <v>85.83542537087807</v>
      </c>
      <c r="F127" s="19"/>
      <c r="G127" s="19"/>
      <c r="H127" s="19"/>
      <c r="I127" s="30">
        <f>SUM(I68,I112,I125)</f>
        <v>11020006.450000001</v>
      </c>
    </row>
    <row r="128" ht="12.75">
      <c r="C128" s="16"/>
    </row>
    <row r="129" ht="12.75">
      <c r="C129" s="16"/>
    </row>
    <row r="130" ht="12.75">
      <c r="C130" s="16"/>
    </row>
    <row r="131" spans="2:3" ht="13.5">
      <c r="B131" s="5"/>
      <c r="C131" s="16"/>
    </row>
    <row r="132" spans="2:3" ht="13.5">
      <c r="B132" s="5"/>
      <c r="C132" s="16"/>
    </row>
    <row r="133" spans="2:3" ht="13.5">
      <c r="B133" s="5"/>
      <c r="C133" s="16"/>
    </row>
    <row r="134" spans="2:3" ht="13.5">
      <c r="B134" s="5"/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</sheetData>
  <mergeCells count="4">
    <mergeCell ref="A114:I114"/>
    <mergeCell ref="A8:I8"/>
    <mergeCell ref="A2:I2"/>
    <mergeCell ref="A70:I7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2007-08-16T14:52:25Z</cp:lastPrinted>
  <dcterms:created xsi:type="dcterms:W3CDTF">2005-05-09T20:19:33Z</dcterms:created>
  <dcterms:modified xsi:type="dcterms:W3CDTF">2007-08-30T19:56:29Z</dcterms:modified>
  <cp:category/>
  <cp:version/>
  <cp:contentType/>
  <cp:contentStatus/>
</cp:coreProperties>
</file>