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9 MILHO VENDA " sheetId="1" r:id="rId1"/>
  </sheets>
  <definedNames/>
  <calcPr fullCalcOnLoad="1"/>
</workbook>
</file>

<file path=xl/sharedStrings.xml><?xml version="1.0" encoding="utf-8"?>
<sst xmlns="http://schemas.openxmlformats.org/spreadsheetml/2006/main" count="181" uniqueCount="74">
  <si>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</si>
  <si>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</si>
  <si>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</si>
  <si>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</si>
  <si>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</si>
  <si>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</si>
  <si>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</si>
  <si>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</si>
  <si>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</si>
  <si>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</si>
  <si>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</si>
  <si>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</si>
  <si>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</si>
  <si>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</si>
  <si>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</si>
  <si>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</si>
  <si>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</si>
  <si>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</si>
  <si>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</si>
  <si>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</si>
  <si>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</si>
  <si>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MS</t>
  </si>
  <si>
    <t>MG</t>
  </si>
  <si>
    <t>MT</t>
  </si>
  <si>
    <t>Sorriso</t>
  </si>
  <si>
    <t>Vera</t>
  </si>
  <si>
    <t>Campo Grande</t>
  </si>
  <si>
    <t>São Gabriel do Oeste</t>
  </si>
  <si>
    <t>Campos de Julio</t>
  </si>
  <si>
    <t>Ipiranga do Norte</t>
  </si>
  <si>
    <t>Lucas do Rio Verde</t>
  </si>
  <si>
    <t>Rio Verde</t>
  </si>
  <si>
    <t>Uberlândia</t>
  </si>
  <si>
    <t>Medianeira</t>
  </si>
  <si>
    <t>São Miguel do Iguaçu</t>
  </si>
  <si>
    <t>BNM</t>
  </si>
  <si>
    <t>BCMM</t>
  </si>
  <si>
    <t>BBM GO</t>
  </si>
  <si>
    <t>BBSB</t>
  </si>
  <si>
    <t>BBM UB</t>
  </si>
  <si>
    <t>BBM SP</t>
  </si>
  <si>
    <t>RETIRADO</t>
  </si>
  <si>
    <t>BBM MS</t>
  </si>
  <si>
    <t>BCSP</t>
  </si>
  <si>
    <t>BBM RS</t>
  </si>
  <si>
    <t>BMCS</t>
  </si>
  <si>
    <t>BCMMT</t>
  </si>
  <si>
    <t>BBM PR</t>
  </si>
  <si>
    <t>BCMR</t>
  </si>
  <si>
    <t xml:space="preserve">        AVISO DE VENDA DE MILHO EM GRÃOS – Nº 039/11 - 16/02/2011</t>
  </si>
  <si>
    <t>Chapadão do Ceú</t>
  </si>
  <si>
    <t>Porteirão</t>
  </si>
  <si>
    <t>Centralina</t>
  </si>
  <si>
    <t>Sidrolândia</t>
  </si>
  <si>
    <t>Campos Novo do Parecis</t>
  </si>
  <si>
    <t>Nova Mutum</t>
  </si>
  <si>
    <t>Rondonopolis</t>
  </si>
  <si>
    <t>Sapezal</t>
  </si>
  <si>
    <t>Sinop</t>
  </si>
  <si>
    <t>Sorriso (Boa esperança)</t>
  </si>
  <si>
    <t>Assis Chateaubriand</t>
  </si>
  <si>
    <t>Cornelio Procopio</t>
  </si>
  <si>
    <t>Engenheiro Beltrão</t>
  </si>
  <si>
    <t>Fênix</t>
  </si>
  <si>
    <t>Itambé</t>
  </si>
  <si>
    <t>Ivaiporã</t>
  </si>
  <si>
    <t>Palotina</t>
  </si>
  <si>
    <t>Pitanga</t>
  </si>
  <si>
    <t>Ponta Grossa</t>
  </si>
  <si>
    <t>Santa Helena</t>
  </si>
  <si>
    <t>Terra Roxa</t>
  </si>
  <si>
    <t>CANCELADO</t>
  </si>
  <si>
    <t>BCML</t>
  </si>
  <si>
    <t>BBC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</si>
</sst>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1"/>
  <sheetViews>
    <sheetView tabSelected="1" workbookViewId="0" topLeftCell="A208">
      <selection activeCell="G212" sqref="E212:G21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49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7"/>
    </row>
    <row r="10" spans="1:9" ht="13.5">
      <c r="A10" s="5">
        <v>1</v>
      </c>
      <c r="B10" s="21" t="s">
        <v>50</v>
      </c>
      <c r="C10" s="29">
        <v>10995321</v>
      </c>
      <c r="D10" s="32">
        <f>SUM(D11:D15)</f>
        <v>6552500</v>
      </c>
      <c r="E10" s="28">
        <f>(D10*100)/C10</f>
        <v>59.59353073912076</v>
      </c>
      <c r="F10" s="26">
        <v>0.3834</v>
      </c>
      <c r="G10" s="26">
        <v>0.3834</v>
      </c>
      <c r="H10" s="24">
        <f>(G10*100)/F10-100</f>
        <v>0</v>
      </c>
      <c r="I10" s="7">
        <f>FLOOR(G10,0.00001)*D10</f>
        <v>2512228.5</v>
      </c>
    </row>
    <row r="11" spans="1:9" ht="13.5">
      <c r="A11" s="5"/>
      <c r="B11" s="21"/>
      <c r="C11" s="31" t="s">
        <v>43</v>
      </c>
      <c r="D11" s="32">
        <v>1200000</v>
      </c>
      <c r="E11" s="28"/>
      <c r="F11" s="26"/>
      <c r="G11" s="7"/>
      <c r="H11" s="24"/>
      <c r="I11" s="7"/>
    </row>
    <row r="12" spans="1:9" ht="13.5">
      <c r="A12" s="5"/>
      <c r="B12" s="21"/>
      <c r="C12" s="31" t="s">
        <v>35</v>
      </c>
      <c r="D12" s="32">
        <v>5000000</v>
      </c>
      <c r="E12" s="28"/>
      <c r="F12" s="26"/>
      <c r="G12" s="7"/>
      <c r="H12" s="24"/>
      <c r="I12" s="7"/>
    </row>
    <row r="13" spans="1:9" ht="13.5">
      <c r="A13" s="5"/>
      <c r="B13" s="21"/>
      <c r="C13" s="31" t="s">
        <v>38</v>
      </c>
      <c r="D13" s="32">
        <v>120000</v>
      </c>
      <c r="E13" s="28"/>
      <c r="F13" s="26"/>
      <c r="G13" s="7"/>
      <c r="H13" s="24"/>
      <c r="I13" s="7"/>
    </row>
    <row r="14" spans="1:9" ht="13.5">
      <c r="A14" s="5"/>
      <c r="B14" s="21"/>
      <c r="C14" s="31" t="s">
        <v>37</v>
      </c>
      <c r="D14" s="32">
        <v>217500</v>
      </c>
      <c r="E14" s="28"/>
      <c r="F14" s="26"/>
      <c r="G14" s="7"/>
      <c r="H14" s="24"/>
      <c r="I14" s="7"/>
    </row>
    <row r="15" spans="1:9" ht="13.5">
      <c r="A15" s="5"/>
      <c r="B15" s="21"/>
      <c r="C15" s="31" t="s">
        <v>40</v>
      </c>
      <c r="D15" s="32">
        <v>15000</v>
      </c>
      <c r="E15" s="28"/>
      <c r="F15" s="26"/>
      <c r="G15" s="7"/>
      <c r="H15" s="24"/>
      <c r="I15" s="7"/>
    </row>
    <row r="16" spans="1:9" ht="13.5">
      <c r="A16" s="5"/>
      <c r="B16" s="21"/>
      <c r="C16" s="31"/>
      <c r="D16" s="32"/>
      <c r="E16" s="28"/>
      <c r="F16" s="26"/>
      <c r="G16" s="7"/>
      <c r="H16" s="24"/>
      <c r="I16" s="7"/>
    </row>
    <row r="17" spans="1:9" ht="13.5">
      <c r="A17" s="5">
        <v>2</v>
      </c>
      <c r="B17" s="21" t="s">
        <v>50</v>
      </c>
      <c r="C17" s="29">
        <v>3606000</v>
      </c>
      <c r="D17" s="32">
        <f>SUM(D18:D18)</f>
        <v>3606000</v>
      </c>
      <c r="E17" s="28">
        <f>(D17*100)/C17</f>
        <v>100</v>
      </c>
      <c r="F17" s="26">
        <v>0.3834</v>
      </c>
      <c r="G17" s="26">
        <v>0.3834</v>
      </c>
      <c r="H17" s="24">
        <f>(G17*100)/F17-100</f>
        <v>0</v>
      </c>
      <c r="I17" s="7">
        <f>FLOOR(G17,0.00001)*D17</f>
        <v>1382540.4000000001</v>
      </c>
    </row>
    <row r="18" spans="1:9" ht="13.5">
      <c r="A18" s="5"/>
      <c r="B18" s="21"/>
      <c r="C18" s="31" t="s">
        <v>35</v>
      </c>
      <c r="D18" s="29">
        <v>3606000</v>
      </c>
      <c r="E18" s="28"/>
      <c r="F18" s="26"/>
      <c r="G18" s="26"/>
      <c r="H18" s="24"/>
      <c r="I18" s="7"/>
    </row>
    <row r="19" spans="1:9" ht="13.5">
      <c r="A19" s="5"/>
      <c r="B19" s="21"/>
      <c r="C19" s="29"/>
      <c r="D19" s="32"/>
      <c r="E19" s="28"/>
      <c r="F19" s="26"/>
      <c r="G19" s="26"/>
      <c r="H19" s="24"/>
      <c r="I19" s="7"/>
    </row>
    <row r="20" spans="1:9" ht="13.5">
      <c r="A20" s="5">
        <v>3</v>
      </c>
      <c r="B20" s="21" t="s">
        <v>51</v>
      </c>
      <c r="C20" s="29">
        <v>9000000</v>
      </c>
      <c r="D20" s="32">
        <f>SUM(D21:D24)</f>
        <v>9000000</v>
      </c>
      <c r="E20" s="28">
        <f>(D20*100)/C20</f>
        <v>100</v>
      </c>
      <c r="F20" s="26">
        <v>0.3834</v>
      </c>
      <c r="G20" s="26">
        <v>0.391</v>
      </c>
      <c r="H20" s="24">
        <f>(G20*100)/F20-100</f>
        <v>1.9822639540949325</v>
      </c>
      <c r="I20" s="7">
        <f>FLOOR(G20,0.00001)*D20</f>
        <v>3519000</v>
      </c>
    </row>
    <row r="21" spans="1:9" ht="13.5">
      <c r="A21" s="5"/>
      <c r="B21" s="21"/>
      <c r="C21" s="31" t="s">
        <v>35</v>
      </c>
      <c r="D21" s="32">
        <v>529500</v>
      </c>
      <c r="E21" s="28"/>
      <c r="F21" s="26"/>
      <c r="G21" s="26"/>
      <c r="H21" s="24"/>
      <c r="I21" s="7"/>
    </row>
    <row r="22" spans="1:9" ht="13.5">
      <c r="A22" s="5"/>
      <c r="B22" s="21"/>
      <c r="C22" s="31" t="s">
        <v>36</v>
      </c>
      <c r="D22" s="32">
        <v>1396500</v>
      </c>
      <c r="E22" s="28"/>
      <c r="F22" s="26"/>
      <c r="G22" s="26"/>
      <c r="H22" s="24"/>
      <c r="I22" s="7"/>
    </row>
    <row r="23" spans="1:9" ht="13.5">
      <c r="A23" s="5"/>
      <c r="B23" s="21"/>
      <c r="C23" s="31" t="s">
        <v>37</v>
      </c>
      <c r="D23" s="32">
        <v>3988000</v>
      </c>
      <c r="E23" s="28"/>
      <c r="F23" s="26"/>
      <c r="G23" s="26"/>
      <c r="H23" s="24"/>
      <c r="I23" s="7"/>
    </row>
    <row r="24" spans="1:9" ht="13.5">
      <c r="A24" s="5"/>
      <c r="B24" s="21"/>
      <c r="C24" s="31" t="s">
        <v>39</v>
      </c>
      <c r="D24" s="32">
        <v>3086000</v>
      </c>
      <c r="E24" s="28"/>
      <c r="F24" s="26"/>
      <c r="G24" s="26"/>
      <c r="H24" s="24"/>
      <c r="I24" s="7"/>
    </row>
    <row r="25" spans="1:9" ht="13.5">
      <c r="A25" s="5"/>
      <c r="B25" s="21"/>
      <c r="C25" s="31"/>
      <c r="D25" s="32"/>
      <c r="E25" s="28"/>
      <c r="F25" s="26"/>
      <c r="G25" s="26"/>
      <c r="H25" s="24"/>
      <c r="I25" s="7"/>
    </row>
    <row r="26" spans="1:9" ht="13.5">
      <c r="A26" s="5">
        <v>4</v>
      </c>
      <c r="B26" s="21" t="s">
        <v>31</v>
      </c>
      <c r="C26" s="29">
        <v>3000000</v>
      </c>
      <c r="D26" s="32">
        <f>SUM(D27:D28)</f>
        <v>3000000</v>
      </c>
      <c r="E26" s="28">
        <f>(D26*100)/C26</f>
        <v>100</v>
      </c>
      <c r="F26" s="26">
        <v>0.3834</v>
      </c>
      <c r="G26" s="26">
        <v>0.4106</v>
      </c>
      <c r="H26" s="24">
        <f>(G26*100)/F26-100</f>
        <v>7.094418362024001</v>
      </c>
      <c r="I26" s="7">
        <f>FLOOR(G26,0.00001)*D26</f>
        <v>1231800</v>
      </c>
    </row>
    <row r="27" spans="1:9" ht="13.5">
      <c r="A27" s="5"/>
      <c r="B27" s="21"/>
      <c r="C27" s="31" t="s">
        <v>38</v>
      </c>
      <c r="D27" s="32">
        <v>74000</v>
      </c>
      <c r="E27" s="28"/>
      <c r="F27" s="26"/>
      <c r="G27" s="26"/>
      <c r="H27" s="24"/>
      <c r="I27" s="7"/>
    </row>
    <row r="28" spans="1:9" ht="13.5">
      <c r="A28" s="5"/>
      <c r="B28" s="21"/>
      <c r="C28" s="31" t="s">
        <v>37</v>
      </c>
      <c r="D28" s="32">
        <v>2926000</v>
      </c>
      <c r="E28" s="28"/>
      <c r="F28" s="26"/>
      <c r="G28" s="26"/>
      <c r="H28" s="24"/>
      <c r="I28" s="7"/>
    </row>
    <row r="29" spans="1:9" ht="13.5">
      <c r="A29" s="5"/>
      <c r="B29" s="21"/>
      <c r="C29" s="31"/>
      <c r="D29" s="32"/>
      <c r="E29" s="28"/>
      <c r="F29" s="26"/>
      <c r="G29" s="26"/>
      <c r="H29" s="24"/>
      <c r="I29" s="7"/>
    </row>
    <row r="30" spans="1:9" ht="13.5">
      <c r="A30" s="11"/>
      <c r="B30" s="14" t="s">
        <v>14</v>
      </c>
      <c r="C30" s="30">
        <f>SUM(C10,C17,C20,C26)</f>
        <v>26601321</v>
      </c>
      <c r="D30" s="33">
        <f>SUM(D10,D17,D20,D26)</f>
        <v>22158500</v>
      </c>
      <c r="E30" s="22">
        <f>(D30*100)/C30</f>
        <v>83.29849483790673</v>
      </c>
      <c r="F30" s="17"/>
      <c r="G30" s="17"/>
      <c r="H30" s="12"/>
      <c r="I30" s="23">
        <f>SUM(I10:I29)</f>
        <v>8645568.9</v>
      </c>
    </row>
    <row r="31" ht="12.75">
      <c r="C31" s="13"/>
    </row>
    <row r="32" spans="1:9" ht="13.5">
      <c r="A32" s="37" t="s">
        <v>22</v>
      </c>
      <c r="B32" s="38"/>
      <c r="C32" s="38"/>
      <c r="D32" s="38"/>
      <c r="E32" s="38"/>
      <c r="F32" s="38"/>
      <c r="G32" s="38"/>
      <c r="H32" s="38"/>
      <c r="I32" s="39"/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5">
        <v>5</v>
      </c>
      <c r="B34" s="21" t="s">
        <v>52</v>
      </c>
      <c r="C34" s="29">
        <v>18877210</v>
      </c>
      <c r="D34" s="32">
        <f>SUM(D35:D35)</f>
        <v>0</v>
      </c>
      <c r="E34" s="28">
        <f>(D34*100)/C34</f>
        <v>0</v>
      </c>
      <c r="F34" s="26">
        <v>0.45</v>
      </c>
      <c r="G34" s="24">
        <v>0</v>
      </c>
      <c r="H34" s="24">
        <v>0</v>
      </c>
      <c r="I34" s="7">
        <f>FLOOR(G34,0.00001)*D34</f>
        <v>0</v>
      </c>
    </row>
    <row r="35" spans="1:9" ht="13.5">
      <c r="A35" s="5"/>
      <c r="B35" s="21"/>
      <c r="C35" s="29" t="s">
        <v>41</v>
      </c>
      <c r="D35" s="32"/>
      <c r="E35" s="28"/>
      <c r="F35" s="26"/>
      <c r="G35" s="26"/>
      <c r="H35" s="24"/>
      <c r="I35" s="7"/>
    </row>
    <row r="36" spans="1:9" ht="13.5">
      <c r="A36" s="5"/>
      <c r="B36" s="21"/>
      <c r="C36" s="31"/>
      <c r="D36" s="32"/>
      <c r="E36" s="28"/>
      <c r="F36" s="26"/>
      <c r="G36" s="26"/>
      <c r="H36" s="24"/>
      <c r="I36" s="7"/>
    </row>
    <row r="37" spans="1:9" ht="13.5">
      <c r="A37" s="5">
        <v>6</v>
      </c>
      <c r="B37" s="21" t="s">
        <v>32</v>
      </c>
      <c r="C37" s="29">
        <v>8100000</v>
      </c>
      <c r="D37" s="32">
        <f>SUM(D38:D39)</f>
        <v>8100000</v>
      </c>
      <c r="E37" s="28">
        <f>(D37*100)/C37</f>
        <v>100</v>
      </c>
      <c r="F37" s="26">
        <v>0.45</v>
      </c>
      <c r="G37" s="26">
        <v>0.45</v>
      </c>
      <c r="H37" s="24">
        <f>(G37*100)/F37-100</f>
        <v>0</v>
      </c>
      <c r="I37" s="7">
        <f>FLOOR(G37,0.00001)*D37</f>
        <v>3645000</v>
      </c>
    </row>
    <row r="38" spans="1:9" ht="13.5">
      <c r="A38" s="5"/>
      <c r="B38" s="21"/>
      <c r="C38" s="31" t="s">
        <v>39</v>
      </c>
      <c r="D38" s="32">
        <v>720000</v>
      </c>
      <c r="E38" s="28"/>
      <c r="F38" s="26"/>
      <c r="G38" s="26"/>
      <c r="H38" s="24"/>
      <c r="I38" s="7"/>
    </row>
    <row r="39" spans="1:9" ht="13.5">
      <c r="A39" s="5"/>
      <c r="B39" s="21"/>
      <c r="C39" s="31" t="s">
        <v>44</v>
      </c>
      <c r="D39" s="32">
        <v>7380000</v>
      </c>
      <c r="E39" s="28"/>
      <c r="F39" s="26"/>
      <c r="G39" s="26"/>
      <c r="H39" s="24"/>
      <c r="I39" s="7"/>
    </row>
    <row r="40" spans="1:9" ht="13.5">
      <c r="A40" s="5"/>
      <c r="B40" s="21"/>
      <c r="C40" s="31"/>
      <c r="D40" s="32"/>
      <c r="E40" s="28"/>
      <c r="F40" s="26"/>
      <c r="G40" s="26"/>
      <c r="H40" s="24"/>
      <c r="I40" s="7"/>
    </row>
    <row r="41" spans="1:9" ht="13.5">
      <c r="A41" s="11"/>
      <c r="B41" s="14" t="s">
        <v>14</v>
      </c>
      <c r="C41" s="30">
        <f>SUM(C34,C37)</f>
        <v>26977210</v>
      </c>
      <c r="D41" s="33">
        <f>SUM(D34,D37,)</f>
        <v>8100000</v>
      </c>
      <c r="E41" s="22">
        <f>(D41*100)/C41</f>
        <v>30.025343614109836</v>
      </c>
      <c r="F41" s="17"/>
      <c r="G41" s="17"/>
      <c r="H41" s="12"/>
      <c r="I41" s="23">
        <f>SUM(I34:I40)</f>
        <v>3645000</v>
      </c>
    </row>
    <row r="42" ht="12.75">
      <c r="C42" s="13"/>
    </row>
    <row r="43" spans="1:9" ht="13.5">
      <c r="A43" s="37" t="s">
        <v>21</v>
      </c>
      <c r="B43" s="38"/>
      <c r="C43" s="38"/>
      <c r="D43" s="38"/>
      <c r="E43" s="38"/>
      <c r="F43" s="38"/>
      <c r="G43" s="38"/>
      <c r="H43" s="38"/>
      <c r="I43" s="39"/>
    </row>
    <row r="44" spans="1:9" ht="13.5">
      <c r="A44" s="9"/>
      <c r="B44" s="9"/>
      <c r="C44" s="9"/>
      <c r="D44" s="9"/>
      <c r="E44" s="9"/>
      <c r="F44" s="9"/>
      <c r="G44" s="9"/>
      <c r="H44" s="9"/>
      <c r="I44" s="10"/>
    </row>
    <row r="45" spans="1:9" ht="13.5">
      <c r="A45" s="5">
        <v>7</v>
      </c>
      <c r="B45" s="21" t="s">
        <v>26</v>
      </c>
      <c r="C45" s="29">
        <v>6000000</v>
      </c>
      <c r="D45" s="32">
        <f>SUM(D46:D48)</f>
        <v>6000000</v>
      </c>
      <c r="E45" s="28">
        <f>(D45*100)/C45</f>
        <v>100</v>
      </c>
      <c r="F45" s="26">
        <v>0.3667</v>
      </c>
      <c r="G45" s="26">
        <v>0.3667</v>
      </c>
      <c r="H45" s="24">
        <f>(G45*100)/F45-100</f>
        <v>0</v>
      </c>
      <c r="I45" s="7">
        <f>FLOOR(G45,0.00001)*D45</f>
        <v>2200200</v>
      </c>
    </row>
    <row r="46" spans="1:9" ht="13.5">
      <c r="A46" s="5"/>
      <c r="B46" s="21"/>
      <c r="C46" s="31" t="s">
        <v>43</v>
      </c>
      <c r="D46" s="32">
        <v>287000</v>
      </c>
      <c r="E46" s="28"/>
      <c r="F46" s="26"/>
      <c r="G46" s="26"/>
      <c r="H46" s="24"/>
      <c r="I46" s="7"/>
    </row>
    <row r="47" spans="1:9" ht="13.5">
      <c r="A47" s="5"/>
      <c r="B47" s="21"/>
      <c r="C47" s="31" t="s">
        <v>36</v>
      </c>
      <c r="D47" s="32">
        <v>3573000</v>
      </c>
      <c r="E47" s="28"/>
      <c r="F47" s="26"/>
      <c r="G47" s="26"/>
      <c r="H47" s="24"/>
      <c r="I47" s="7"/>
    </row>
    <row r="48" spans="1:9" ht="13.5">
      <c r="A48" s="5"/>
      <c r="B48" s="21"/>
      <c r="C48" s="31" t="s">
        <v>42</v>
      </c>
      <c r="D48" s="29">
        <v>2140000</v>
      </c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8</v>
      </c>
      <c r="B50" s="21" t="s">
        <v>27</v>
      </c>
      <c r="C50" s="29">
        <v>1864000</v>
      </c>
      <c r="D50" s="32">
        <f>SUM(D51:D51)</f>
        <v>1200000</v>
      </c>
      <c r="E50" s="28">
        <f>(D50*100)/C50</f>
        <v>64.37768240343348</v>
      </c>
      <c r="F50" s="26">
        <v>0.3667</v>
      </c>
      <c r="G50" s="26">
        <v>0.3667</v>
      </c>
      <c r="H50" s="24">
        <f>(G50*100)/F50-100</f>
        <v>0</v>
      </c>
      <c r="I50" s="7">
        <f>FLOOR(G50,0.00001)*D50</f>
        <v>440040.00000000006</v>
      </c>
    </row>
    <row r="51" spans="1:9" ht="13.5">
      <c r="A51" s="5"/>
      <c r="B51" s="21"/>
      <c r="C51" s="31" t="s">
        <v>42</v>
      </c>
      <c r="D51" s="29">
        <v>1200000</v>
      </c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9</v>
      </c>
      <c r="B53" s="21" t="s">
        <v>27</v>
      </c>
      <c r="C53" s="29">
        <v>2136000</v>
      </c>
      <c r="D53" s="32">
        <f>SUM(D54:D54)</f>
        <v>0</v>
      </c>
      <c r="E53" s="28">
        <f>(D53*100)/C53</f>
        <v>0</v>
      </c>
      <c r="F53" s="26">
        <v>0.3667</v>
      </c>
      <c r="G53" s="24">
        <v>0</v>
      </c>
      <c r="H53" s="24">
        <v>0</v>
      </c>
      <c r="I53" s="7">
        <f>FLOOR(G53,0.00001)*D53</f>
        <v>0</v>
      </c>
    </row>
    <row r="54" spans="1:9" ht="13.5">
      <c r="A54" s="5"/>
      <c r="B54" s="21"/>
      <c r="C54" s="31" t="s">
        <v>41</v>
      </c>
      <c r="D54" s="29"/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10</v>
      </c>
      <c r="B56" s="21" t="s">
        <v>53</v>
      </c>
      <c r="C56" s="29">
        <v>5000000</v>
      </c>
      <c r="D56" s="32">
        <f>SUM(D57:D59)</f>
        <v>5000000</v>
      </c>
      <c r="E56" s="28">
        <f>(D56*100)/C56</f>
        <v>100</v>
      </c>
      <c r="F56" s="26">
        <v>0.3667</v>
      </c>
      <c r="G56" s="26">
        <v>0.3667</v>
      </c>
      <c r="H56" s="24">
        <f>(G56*100)/F56-100</f>
        <v>0</v>
      </c>
      <c r="I56" s="7">
        <f>FLOOR(G56,0.00001)*D56</f>
        <v>1833500.0000000002</v>
      </c>
    </row>
    <row r="57" spans="1:9" ht="13.5">
      <c r="A57" s="5"/>
      <c r="B57" s="21"/>
      <c r="C57" s="31" t="s">
        <v>43</v>
      </c>
      <c r="D57" s="32">
        <v>550000</v>
      </c>
      <c r="E57" s="28"/>
      <c r="F57" s="26"/>
      <c r="G57" s="26"/>
      <c r="H57" s="24"/>
      <c r="I57" s="7"/>
    </row>
    <row r="58" spans="1:9" ht="13.5">
      <c r="A58" s="5"/>
      <c r="B58" s="21"/>
      <c r="C58" s="31" t="s">
        <v>36</v>
      </c>
      <c r="D58" s="29">
        <v>3700000</v>
      </c>
      <c r="E58" s="25"/>
      <c r="F58" s="26"/>
      <c r="G58" s="27"/>
      <c r="H58" s="24"/>
      <c r="I58" s="7"/>
    </row>
    <row r="59" spans="1:9" ht="13.5">
      <c r="A59" s="5"/>
      <c r="B59" s="21"/>
      <c r="C59" s="31" t="s">
        <v>42</v>
      </c>
      <c r="D59" s="29">
        <v>750000</v>
      </c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11</v>
      </c>
      <c r="B61" s="21" t="s">
        <v>53</v>
      </c>
      <c r="C61" s="29">
        <v>5000000</v>
      </c>
      <c r="D61" s="32">
        <f>SUM(D62:D62)</f>
        <v>0</v>
      </c>
      <c r="E61" s="28">
        <f>(D61*100)/C61</f>
        <v>0</v>
      </c>
      <c r="F61" s="26">
        <v>0.3667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41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11"/>
      <c r="B64" s="14" t="s">
        <v>14</v>
      </c>
      <c r="C64" s="30">
        <f>SUM(C45,C50,C53,C56,C61)</f>
        <v>20000000</v>
      </c>
      <c r="D64" s="33">
        <f>SUM(D45,D50,D53,D56,D61)</f>
        <v>12200000</v>
      </c>
      <c r="E64" s="22">
        <f>(D64*100)/C64</f>
        <v>61</v>
      </c>
      <c r="F64" s="17"/>
      <c r="G64" s="17"/>
      <c r="H64" s="12"/>
      <c r="I64" s="23">
        <f>SUM(I45:I63)</f>
        <v>4473740</v>
      </c>
    </row>
    <row r="65" ht="12.75">
      <c r="C65" s="13"/>
    </row>
    <row r="66" spans="1:9" ht="13.5">
      <c r="A66" s="37" t="s">
        <v>23</v>
      </c>
      <c r="B66" s="38"/>
      <c r="C66" s="38"/>
      <c r="D66" s="38"/>
      <c r="E66" s="38"/>
      <c r="F66" s="38"/>
      <c r="G66" s="38"/>
      <c r="H66" s="38"/>
      <c r="I66" s="39"/>
    </row>
    <row r="67" spans="1:9" ht="13.5">
      <c r="A67" s="9"/>
      <c r="B67" s="9"/>
      <c r="C67" s="9"/>
      <c r="D67" s="9"/>
      <c r="E67" s="9"/>
      <c r="F67" s="9"/>
      <c r="G67" s="9"/>
      <c r="H67" s="9"/>
      <c r="I67" s="10"/>
    </row>
    <row r="68" spans="1:9" ht="13.5">
      <c r="A68" s="5">
        <v>12</v>
      </c>
      <c r="B68" s="21" t="s">
        <v>54</v>
      </c>
      <c r="C68" s="29">
        <v>2970000</v>
      </c>
      <c r="D68" s="32">
        <f>SUM(D69:D72)</f>
        <v>2970000</v>
      </c>
      <c r="E68" s="28">
        <f>(D68*100)/C68</f>
        <v>100</v>
      </c>
      <c r="F68" s="26">
        <v>0.2667</v>
      </c>
      <c r="G68" s="26">
        <v>0.2776</v>
      </c>
      <c r="H68" s="24">
        <f>(G68*100)/F68-100</f>
        <v>4.086989126359214</v>
      </c>
      <c r="I68" s="7">
        <f>FLOOR(G68,0.00001)*D68</f>
        <v>824472</v>
      </c>
    </row>
    <row r="69" spans="1:9" ht="13.5">
      <c r="A69" s="5"/>
      <c r="B69" s="21"/>
      <c r="C69" s="31" t="s">
        <v>46</v>
      </c>
      <c r="D69" s="29">
        <v>900000</v>
      </c>
      <c r="E69" s="25"/>
      <c r="F69" s="26"/>
      <c r="G69" s="27"/>
      <c r="H69" s="24"/>
      <c r="I69" s="7"/>
    </row>
    <row r="70" spans="1:9" ht="13.5">
      <c r="A70" s="5"/>
      <c r="B70" s="21"/>
      <c r="C70" s="31" t="s">
        <v>38</v>
      </c>
      <c r="D70" s="29">
        <v>900000</v>
      </c>
      <c r="E70" s="25"/>
      <c r="F70" s="26"/>
      <c r="G70" s="27"/>
      <c r="H70" s="24"/>
      <c r="I70" s="7"/>
    </row>
    <row r="71" spans="1:9" ht="13.5">
      <c r="A71" s="5"/>
      <c r="B71" s="21"/>
      <c r="C71" s="31" t="s">
        <v>39</v>
      </c>
      <c r="D71" s="29">
        <v>1059000</v>
      </c>
      <c r="E71" s="25"/>
      <c r="F71" s="26"/>
      <c r="G71" s="27"/>
      <c r="H71" s="24"/>
      <c r="I71" s="7"/>
    </row>
    <row r="72" spans="1:9" ht="13.5">
      <c r="A72" s="5"/>
      <c r="B72" s="21"/>
      <c r="C72" s="31" t="s">
        <v>40</v>
      </c>
      <c r="D72" s="29">
        <v>111000</v>
      </c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13</v>
      </c>
      <c r="B74" s="21" t="s">
        <v>28</v>
      </c>
      <c r="C74" s="29">
        <v>2306000</v>
      </c>
      <c r="D74" s="32">
        <f>SUM(D75:D77)</f>
        <v>2306000</v>
      </c>
      <c r="E74" s="28">
        <f>(D74*100)/C74</f>
        <v>100</v>
      </c>
      <c r="F74" s="26">
        <v>0.2667</v>
      </c>
      <c r="G74" s="26">
        <v>0.2672</v>
      </c>
      <c r="H74" s="24">
        <f>(G74*100)/F74-100</f>
        <v>0.18747656542932134</v>
      </c>
      <c r="I74" s="7">
        <f>FLOOR(G74,0.00001)*D74</f>
        <v>616163.2000000001</v>
      </c>
    </row>
    <row r="75" spans="1:9" ht="13.5">
      <c r="A75" s="5"/>
      <c r="B75" s="21"/>
      <c r="C75" s="31" t="s">
        <v>46</v>
      </c>
      <c r="D75" s="32">
        <v>885000</v>
      </c>
      <c r="E75" s="28"/>
      <c r="F75" s="26"/>
      <c r="G75" s="26"/>
      <c r="H75" s="24"/>
      <c r="I75" s="7"/>
    </row>
    <row r="76" spans="1:9" ht="13.5">
      <c r="A76" s="5"/>
      <c r="B76" s="21"/>
      <c r="C76" s="31" t="s">
        <v>35</v>
      </c>
      <c r="D76" s="32">
        <v>1162000</v>
      </c>
      <c r="E76" s="28"/>
      <c r="F76" s="26"/>
      <c r="G76" s="26"/>
      <c r="H76" s="24"/>
      <c r="I76" s="7"/>
    </row>
    <row r="77" spans="1:9" ht="13.5">
      <c r="A77" s="5"/>
      <c r="B77" s="21"/>
      <c r="C77" s="31" t="s">
        <v>39</v>
      </c>
      <c r="D77" s="32">
        <v>259000</v>
      </c>
      <c r="E77" s="28"/>
      <c r="F77" s="26"/>
      <c r="G77" s="26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5">
        <v>14</v>
      </c>
      <c r="B79" s="21" t="s">
        <v>28</v>
      </c>
      <c r="C79" s="29">
        <v>24516000</v>
      </c>
      <c r="D79" s="32">
        <f>SUM(D80:D83)</f>
        <v>4092000</v>
      </c>
      <c r="E79" s="28">
        <f>(D79*100)/C79</f>
        <v>16.691140479686734</v>
      </c>
      <c r="F79" s="26">
        <v>0.2667</v>
      </c>
      <c r="G79" s="26">
        <v>0.2667</v>
      </c>
      <c r="H79" s="24">
        <f>(G79*100)/F79-100</f>
        <v>0</v>
      </c>
      <c r="I79" s="7">
        <f>FLOOR(G79,0.00001)*D79</f>
        <v>1091336.4000000001</v>
      </c>
    </row>
    <row r="80" spans="1:9" ht="13.5">
      <c r="A80" s="5"/>
      <c r="B80" s="21"/>
      <c r="C80" s="31" t="s">
        <v>48</v>
      </c>
      <c r="D80" s="29">
        <v>2040000</v>
      </c>
      <c r="E80" s="25"/>
      <c r="F80" s="26"/>
      <c r="G80" s="27"/>
      <c r="H80" s="24"/>
      <c r="I80" s="7"/>
    </row>
    <row r="81" spans="1:9" ht="13.5">
      <c r="A81" s="5"/>
      <c r="B81" s="21"/>
      <c r="C81" s="31" t="s">
        <v>46</v>
      </c>
      <c r="D81" s="29">
        <v>804000</v>
      </c>
      <c r="E81" s="25"/>
      <c r="F81" s="26"/>
      <c r="G81" s="27"/>
      <c r="H81" s="24"/>
      <c r="I81" s="7"/>
    </row>
    <row r="82" spans="1:9" ht="13.5">
      <c r="A82" s="5"/>
      <c r="B82" s="21"/>
      <c r="C82" s="31" t="s">
        <v>38</v>
      </c>
      <c r="D82" s="29">
        <v>1048000</v>
      </c>
      <c r="E82" s="25"/>
      <c r="F82" s="26"/>
      <c r="G82" s="27"/>
      <c r="H82" s="24"/>
      <c r="I82" s="7"/>
    </row>
    <row r="83" spans="1:9" ht="13.5">
      <c r="A83" s="5"/>
      <c r="B83" s="21"/>
      <c r="C83" s="31" t="s">
        <v>37</v>
      </c>
      <c r="D83" s="29">
        <v>200000</v>
      </c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5">
        <v>15</v>
      </c>
      <c r="B85" s="21" t="s">
        <v>28</v>
      </c>
      <c r="C85" s="29">
        <v>3438125</v>
      </c>
      <c r="D85" s="32">
        <f>SUM(D86:D86)</f>
        <v>0</v>
      </c>
      <c r="E85" s="28">
        <f>(D85*100)/C85</f>
        <v>0</v>
      </c>
      <c r="F85" s="26">
        <v>0.2667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31" t="s">
        <v>41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5">
        <v>16</v>
      </c>
      <c r="B88" s="21" t="s">
        <v>29</v>
      </c>
      <c r="C88" s="29">
        <v>2071000</v>
      </c>
      <c r="D88" s="32">
        <f>SUM(D89:D90)</f>
        <v>100000</v>
      </c>
      <c r="E88" s="28">
        <f>(D88*100)/C88</f>
        <v>4.828585224529213</v>
      </c>
      <c r="F88" s="26">
        <v>0.2667</v>
      </c>
      <c r="G88" s="26">
        <v>0.2667</v>
      </c>
      <c r="H88" s="24">
        <f>(G88*100)/F88-100</f>
        <v>0</v>
      </c>
      <c r="I88" s="7">
        <f>FLOOR(G88,0.00001)*D88</f>
        <v>26670.000000000004</v>
      </c>
    </row>
    <row r="89" spans="1:9" ht="13.5">
      <c r="A89" s="5"/>
      <c r="B89" s="21"/>
      <c r="C89" s="31" t="s">
        <v>45</v>
      </c>
      <c r="D89" s="29">
        <v>100000</v>
      </c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17</v>
      </c>
      <c r="B91" s="21" t="s">
        <v>30</v>
      </c>
      <c r="C91" s="29">
        <v>11097000</v>
      </c>
      <c r="D91" s="32">
        <f>SUM(D92:D96)</f>
        <v>9570000</v>
      </c>
      <c r="E91" s="28">
        <f>(D91*100)/C91</f>
        <v>86.23952419572858</v>
      </c>
      <c r="F91" s="26">
        <v>0.2667</v>
      </c>
      <c r="G91" s="26">
        <v>0.2667</v>
      </c>
      <c r="H91" s="24">
        <f>(G91*100)/F91-100</f>
        <v>0</v>
      </c>
      <c r="I91" s="7">
        <f>FLOOR(G91,0.00001)*D91</f>
        <v>2552319.0000000005</v>
      </c>
    </row>
    <row r="92" spans="1:9" ht="13.5">
      <c r="A92" s="5"/>
      <c r="B92" s="21"/>
      <c r="C92" s="31" t="s">
        <v>45</v>
      </c>
      <c r="D92" s="29">
        <v>3100000</v>
      </c>
      <c r="E92" s="25"/>
      <c r="F92" s="26"/>
      <c r="G92" s="27"/>
      <c r="H92" s="24"/>
      <c r="I92" s="7"/>
    </row>
    <row r="93" spans="1:9" ht="13.5">
      <c r="A93" s="5"/>
      <c r="B93" s="21"/>
      <c r="C93" s="31" t="s">
        <v>46</v>
      </c>
      <c r="D93" s="29">
        <v>90000</v>
      </c>
      <c r="E93" s="25"/>
      <c r="F93" s="26"/>
      <c r="G93" s="27"/>
      <c r="H93" s="24"/>
      <c r="I93" s="7"/>
    </row>
    <row r="94" spans="1:9" ht="13.5">
      <c r="A94" s="5"/>
      <c r="B94" s="21"/>
      <c r="C94" s="31" t="s">
        <v>35</v>
      </c>
      <c r="D94" s="29">
        <v>300000</v>
      </c>
      <c r="E94" s="25"/>
      <c r="F94" s="26"/>
      <c r="G94" s="27"/>
      <c r="H94" s="24"/>
      <c r="I94" s="7"/>
    </row>
    <row r="95" spans="1:9" ht="13.5">
      <c r="A95" s="5"/>
      <c r="B95" s="21"/>
      <c r="C95" s="31" t="s">
        <v>47</v>
      </c>
      <c r="D95" s="29">
        <v>6000000</v>
      </c>
      <c r="E95" s="25"/>
      <c r="F95" s="26"/>
      <c r="G95" s="27"/>
      <c r="H95" s="24"/>
      <c r="I95" s="7"/>
    </row>
    <row r="96" spans="1:9" ht="13.5">
      <c r="A96" s="5"/>
      <c r="B96" s="21"/>
      <c r="C96" s="31" t="s">
        <v>37</v>
      </c>
      <c r="D96" s="29">
        <v>80000</v>
      </c>
      <c r="E96" s="25"/>
      <c r="F96" s="26"/>
      <c r="G96" s="27"/>
      <c r="H96" s="24"/>
      <c r="I96" s="7"/>
    </row>
    <row r="97" spans="1:9" ht="13.5">
      <c r="A97" s="5"/>
      <c r="B97" s="21"/>
      <c r="C97" s="31"/>
      <c r="D97" s="29"/>
      <c r="E97" s="25"/>
      <c r="F97" s="26"/>
      <c r="G97" s="27"/>
      <c r="H97" s="24"/>
      <c r="I97" s="7"/>
    </row>
    <row r="98" spans="1:9" ht="13.5">
      <c r="A98" s="5">
        <v>18</v>
      </c>
      <c r="B98" s="21" t="s">
        <v>30</v>
      </c>
      <c r="C98" s="29">
        <v>5282000</v>
      </c>
      <c r="D98" s="32">
        <f>SUM(D99:D101)</f>
        <v>5282000</v>
      </c>
      <c r="E98" s="28">
        <f>(D98*100)/C98</f>
        <v>100</v>
      </c>
      <c r="F98" s="26">
        <v>0.2667</v>
      </c>
      <c r="G98" s="26">
        <v>0.2667</v>
      </c>
      <c r="H98" s="24">
        <f>(G98*100)/F98-100</f>
        <v>0</v>
      </c>
      <c r="I98" s="7">
        <f>FLOOR(G98,0.00001)*D98</f>
        <v>1408709.4000000001</v>
      </c>
    </row>
    <row r="99" spans="1:9" ht="13.5">
      <c r="A99" s="5"/>
      <c r="B99" s="21"/>
      <c r="C99" s="31" t="s">
        <v>45</v>
      </c>
      <c r="D99" s="29">
        <v>300000</v>
      </c>
      <c r="E99" s="25"/>
      <c r="F99" s="26"/>
      <c r="G99" s="27"/>
      <c r="H99" s="24"/>
      <c r="I99" s="7"/>
    </row>
    <row r="100" spans="1:9" ht="13.5">
      <c r="A100" s="5"/>
      <c r="B100" s="21"/>
      <c r="C100" s="31" t="s">
        <v>46</v>
      </c>
      <c r="D100" s="29">
        <v>420000</v>
      </c>
      <c r="E100" s="25"/>
      <c r="F100" s="26"/>
      <c r="G100" s="27"/>
      <c r="H100" s="24"/>
      <c r="I100" s="7"/>
    </row>
    <row r="101" spans="1:9" ht="13.5">
      <c r="A101" s="5"/>
      <c r="B101" s="21"/>
      <c r="C101" s="31" t="s">
        <v>47</v>
      </c>
      <c r="D101" s="29">
        <v>4562000</v>
      </c>
      <c r="E101" s="25"/>
      <c r="F101" s="26"/>
      <c r="G101" s="27"/>
      <c r="H101" s="24"/>
      <c r="I101" s="7"/>
    </row>
    <row r="102" spans="1:9" ht="13.5">
      <c r="A102" s="5"/>
      <c r="B102" s="21"/>
      <c r="C102" s="31"/>
      <c r="D102" s="29"/>
      <c r="E102" s="25"/>
      <c r="F102" s="26"/>
      <c r="G102" s="27"/>
      <c r="H102" s="24"/>
      <c r="I102" s="7"/>
    </row>
    <row r="103" spans="1:9" ht="13.5">
      <c r="A103" s="5">
        <v>19</v>
      </c>
      <c r="B103" s="21" t="s">
        <v>30</v>
      </c>
      <c r="C103" s="29">
        <v>24036000</v>
      </c>
      <c r="D103" s="32">
        <f>SUM(D104:D107)</f>
        <v>24036000</v>
      </c>
      <c r="E103" s="28">
        <f>(D103*100)/C103</f>
        <v>100</v>
      </c>
      <c r="F103" s="26">
        <v>0.2667</v>
      </c>
      <c r="G103" s="26">
        <v>0.2667</v>
      </c>
      <c r="H103" s="24">
        <f>(G103*100)/F103-100</f>
        <v>0</v>
      </c>
      <c r="I103" s="7">
        <f>FLOOR(G103,0.00001)*D103</f>
        <v>6410401.200000001</v>
      </c>
    </row>
    <row r="104" spans="1:9" ht="13.5">
      <c r="A104" s="5"/>
      <c r="B104" s="21"/>
      <c r="C104" s="31" t="s">
        <v>45</v>
      </c>
      <c r="D104" s="32">
        <v>1600000</v>
      </c>
      <c r="E104" s="28"/>
      <c r="F104" s="26"/>
      <c r="G104" s="26"/>
      <c r="H104" s="24"/>
      <c r="I104" s="7"/>
    </row>
    <row r="105" spans="1:9" ht="13.5">
      <c r="A105" s="5"/>
      <c r="B105" s="21"/>
      <c r="C105" s="31" t="s">
        <v>46</v>
      </c>
      <c r="D105" s="32">
        <v>1136000</v>
      </c>
      <c r="E105" s="28"/>
      <c r="F105" s="26"/>
      <c r="G105" s="26"/>
      <c r="H105" s="24"/>
      <c r="I105" s="7"/>
    </row>
    <row r="106" spans="1:9" ht="13.5">
      <c r="A106" s="5"/>
      <c r="B106" s="21"/>
      <c r="C106" s="31" t="s">
        <v>35</v>
      </c>
      <c r="D106" s="32">
        <v>300000</v>
      </c>
      <c r="E106" s="28"/>
      <c r="F106" s="26"/>
      <c r="G106" s="26"/>
      <c r="H106" s="24"/>
      <c r="I106" s="7"/>
    </row>
    <row r="107" spans="1:9" ht="13.5">
      <c r="A107" s="5"/>
      <c r="B107" s="21"/>
      <c r="C107" s="31" t="s">
        <v>44</v>
      </c>
      <c r="D107" s="29">
        <v>21000000</v>
      </c>
      <c r="E107" s="25"/>
      <c r="F107" s="26"/>
      <c r="G107" s="27"/>
      <c r="H107" s="24"/>
      <c r="I107" s="7"/>
    </row>
    <row r="108" spans="1:9" ht="13.5">
      <c r="A108" s="5"/>
      <c r="B108" s="21"/>
      <c r="C108" s="31"/>
      <c r="D108" s="29"/>
      <c r="E108" s="25"/>
      <c r="F108" s="26"/>
      <c r="G108" s="27"/>
      <c r="H108" s="24"/>
      <c r="I108" s="7"/>
    </row>
    <row r="109" spans="1:9" ht="13.5">
      <c r="A109" s="5">
        <v>20</v>
      </c>
      <c r="B109" s="21" t="s">
        <v>55</v>
      </c>
      <c r="C109" s="29">
        <v>1823000</v>
      </c>
      <c r="D109" s="32">
        <f>SUM(D110:D111)</f>
        <v>1823000</v>
      </c>
      <c r="E109" s="28">
        <f>(D109*100)/C109</f>
        <v>100</v>
      </c>
      <c r="F109" s="26">
        <v>0.2667</v>
      </c>
      <c r="G109" s="26">
        <v>0.2667</v>
      </c>
      <c r="H109" s="24">
        <f>(G109*100)/F109-100</f>
        <v>0</v>
      </c>
      <c r="I109" s="7">
        <f>FLOOR(G109,0.00001)*D109</f>
        <v>486194.1000000001</v>
      </c>
    </row>
    <row r="110" spans="1:9" ht="13.5">
      <c r="A110" s="5"/>
      <c r="B110" s="21"/>
      <c r="C110" s="31" t="s">
        <v>46</v>
      </c>
      <c r="D110" s="29">
        <v>495000</v>
      </c>
      <c r="E110" s="25"/>
      <c r="F110" s="26"/>
      <c r="G110" s="27"/>
      <c r="H110" s="24"/>
      <c r="I110" s="7"/>
    </row>
    <row r="111" spans="1:9" ht="13.5">
      <c r="A111" s="5"/>
      <c r="B111" s="21"/>
      <c r="C111" s="31" t="s">
        <v>35</v>
      </c>
      <c r="D111" s="29">
        <v>1328000</v>
      </c>
      <c r="E111" s="25"/>
      <c r="F111" s="26"/>
      <c r="G111" s="27"/>
      <c r="H111" s="24"/>
      <c r="I111" s="7"/>
    </row>
    <row r="112" spans="1:9" ht="13.5">
      <c r="A112" s="5"/>
      <c r="B112" s="21"/>
      <c r="C112" s="31"/>
      <c r="D112" s="29"/>
      <c r="E112" s="25"/>
      <c r="F112" s="26"/>
      <c r="G112" s="27"/>
      <c r="H112" s="24"/>
      <c r="I112" s="7"/>
    </row>
    <row r="113" spans="1:9" ht="13.5">
      <c r="A113" s="5">
        <v>21</v>
      </c>
      <c r="B113" s="21" t="s">
        <v>56</v>
      </c>
      <c r="C113" s="29">
        <v>4706540</v>
      </c>
      <c r="D113" s="32">
        <f>SUM(D114:D116)</f>
        <v>4706540</v>
      </c>
      <c r="E113" s="28">
        <f>(D113*100)/C113</f>
        <v>100</v>
      </c>
      <c r="F113" s="26">
        <v>0.3</v>
      </c>
      <c r="G113" s="26">
        <v>0.3</v>
      </c>
      <c r="H113" s="24">
        <f>(G113*100)/F113-100</f>
        <v>0</v>
      </c>
      <c r="I113" s="7">
        <f>FLOOR(G113,0.00001)*D113</f>
        <v>1411962.0000000002</v>
      </c>
    </row>
    <row r="114" spans="1:9" ht="13.5">
      <c r="A114" s="5"/>
      <c r="B114" s="21"/>
      <c r="C114" s="31" t="s">
        <v>43</v>
      </c>
      <c r="D114" s="29">
        <v>3676540</v>
      </c>
      <c r="E114" s="25"/>
      <c r="F114" s="26"/>
      <c r="G114" s="27"/>
      <c r="H114" s="24"/>
      <c r="I114" s="7"/>
    </row>
    <row r="115" spans="1:9" ht="13.5">
      <c r="A115" s="5"/>
      <c r="B115" s="21"/>
      <c r="C115" s="31" t="s">
        <v>48</v>
      </c>
      <c r="D115" s="29">
        <v>990000</v>
      </c>
      <c r="E115" s="25"/>
      <c r="F115" s="26"/>
      <c r="G115" s="27"/>
      <c r="H115" s="24"/>
      <c r="I115" s="7"/>
    </row>
    <row r="116" spans="1:9" ht="13.5">
      <c r="A116" s="5"/>
      <c r="B116" s="21"/>
      <c r="C116" s="31" t="s">
        <v>37</v>
      </c>
      <c r="D116" s="29">
        <v>40000</v>
      </c>
      <c r="E116" s="25"/>
      <c r="F116" s="26"/>
      <c r="G116" s="27"/>
      <c r="H116" s="24"/>
      <c r="I116" s="7"/>
    </row>
    <row r="117" spans="1:9" ht="13.5">
      <c r="A117" s="5"/>
      <c r="B117" s="21"/>
      <c r="C117" s="31"/>
      <c r="D117" s="29"/>
      <c r="E117" s="25"/>
      <c r="F117" s="26"/>
      <c r="G117" s="27"/>
      <c r="H117" s="24"/>
      <c r="I117" s="7"/>
    </row>
    <row r="118" spans="1:9" ht="13.5">
      <c r="A118" s="5">
        <v>22</v>
      </c>
      <c r="B118" s="21" t="s">
        <v>57</v>
      </c>
      <c r="C118" s="29">
        <v>3824000</v>
      </c>
      <c r="D118" s="32">
        <f>SUM(D119:D121)</f>
        <v>2030000</v>
      </c>
      <c r="E118" s="28">
        <f>(D118*100)/C118</f>
        <v>53.08577405857741</v>
      </c>
      <c r="F118" s="26">
        <v>0.2667</v>
      </c>
      <c r="G118" s="26">
        <v>0.2667</v>
      </c>
      <c r="H118" s="24">
        <f>(G118*100)/F118-100</f>
        <v>0</v>
      </c>
      <c r="I118" s="7">
        <f>FLOOR(G118,0.00001)*D118</f>
        <v>541401.0000000001</v>
      </c>
    </row>
    <row r="119" spans="1:9" ht="13.5">
      <c r="A119" s="5"/>
      <c r="B119" s="21"/>
      <c r="C119" s="31" t="s">
        <v>46</v>
      </c>
      <c r="D119" s="29">
        <v>300000</v>
      </c>
      <c r="E119" s="25"/>
      <c r="F119" s="26"/>
      <c r="G119" s="27"/>
      <c r="H119" s="24"/>
      <c r="I119" s="7"/>
    </row>
    <row r="120" spans="1:9" ht="13.5">
      <c r="A120" s="5"/>
      <c r="B120" s="21"/>
      <c r="C120" s="31" t="s">
        <v>38</v>
      </c>
      <c r="D120" s="29">
        <v>1550000</v>
      </c>
      <c r="E120" s="25"/>
      <c r="F120" s="26"/>
      <c r="G120" s="27"/>
      <c r="H120" s="24"/>
      <c r="I120" s="7"/>
    </row>
    <row r="121" spans="1:9" ht="13.5">
      <c r="A121" s="5"/>
      <c r="B121" s="21"/>
      <c r="C121" s="31" t="s">
        <v>40</v>
      </c>
      <c r="D121" s="29">
        <v>180000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/>
      <c r="D122" s="29"/>
      <c r="E122" s="25"/>
      <c r="F122" s="26"/>
      <c r="G122" s="27"/>
      <c r="H122" s="24"/>
      <c r="I122" s="7"/>
    </row>
    <row r="123" spans="1:9" ht="13.5">
      <c r="A123" s="5">
        <v>23</v>
      </c>
      <c r="B123" s="21" t="s">
        <v>57</v>
      </c>
      <c r="C123" s="29">
        <v>2916000</v>
      </c>
      <c r="D123" s="32">
        <f>SUM(D124:D124)</f>
        <v>300000</v>
      </c>
      <c r="E123" s="28">
        <f>(D123*100)/C123</f>
        <v>10.2880658436214</v>
      </c>
      <c r="F123" s="26">
        <v>0.2667</v>
      </c>
      <c r="G123" s="26">
        <v>0.2667</v>
      </c>
      <c r="H123" s="24">
        <f>(G123*100)/F123-100</f>
        <v>0</v>
      </c>
      <c r="I123" s="7">
        <f>FLOOR(G123,0.00001)*D123</f>
        <v>80010.00000000001</v>
      </c>
    </row>
    <row r="124" spans="1:9" ht="13.5">
      <c r="A124" s="5"/>
      <c r="B124" s="21"/>
      <c r="C124" s="31" t="s">
        <v>46</v>
      </c>
      <c r="D124" s="29">
        <v>300000</v>
      </c>
      <c r="E124" s="25"/>
      <c r="F124" s="26"/>
      <c r="G124" s="27"/>
      <c r="H124" s="24"/>
      <c r="I124" s="7"/>
    </row>
    <row r="125" spans="1:9" ht="13.5">
      <c r="A125" s="5"/>
      <c r="B125" s="21"/>
      <c r="C125" s="31"/>
      <c r="D125" s="29"/>
      <c r="E125" s="25"/>
      <c r="F125" s="26"/>
      <c r="G125" s="27"/>
      <c r="H125" s="24"/>
      <c r="I125" s="7"/>
    </row>
    <row r="126" spans="1:9" ht="13.5">
      <c r="A126" s="5">
        <v>24</v>
      </c>
      <c r="B126" s="21" t="s">
        <v>58</v>
      </c>
      <c r="C126" s="29">
        <v>15054036</v>
      </c>
      <c r="D126" s="32">
        <f>SUM(D127:D129)</f>
        <v>12541501</v>
      </c>
      <c r="E126" s="28">
        <f>(D126*100)/C126</f>
        <v>83.3098911149143</v>
      </c>
      <c r="F126" s="26">
        <v>0.2667</v>
      </c>
      <c r="G126" s="26">
        <v>0.2667</v>
      </c>
      <c r="H126" s="24">
        <f>(G126*100)/F126-100</f>
        <v>0</v>
      </c>
      <c r="I126" s="7">
        <f>FLOOR(G126,0.00001)*D126</f>
        <v>3344818.316700001</v>
      </c>
    </row>
    <row r="127" spans="1:9" ht="13.5">
      <c r="A127" s="5"/>
      <c r="B127" s="21"/>
      <c r="C127" s="31" t="s">
        <v>45</v>
      </c>
      <c r="D127" s="32">
        <v>11512501</v>
      </c>
      <c r="E127" s="28"/>
      <c r="F127" s="26"/>
      <c r="G127" s="26"/>
      <c r="H127" s="24"/>
      <c r="I127" s="7"/>
    </row>
    <row r="128" spans="1:9" ht="13.5">
      <c r="A128" s="5"/>
      <c r="B128" s="21"/>
      <c r="C128" s="31" t="s">
        <v>46</v>
      </c>
      <c r="D128" s="32">
        <v>995000</v>
      </c>
      <c r="E128" s="28"/>
      <c r="F128" s="26"/>
      <c r="G128" s="26"/>
      <c r="H128" s="24"/>
      <c r="I128" s="7"/>
    </row>
    <row r="129" spans="1:9" ht="13.5">
      <c r="A129" s="5"/>
      <c r="B129" s="21"/>
      <c r="C129" s="31" t="s">
        <v>39</v>
      </c>
      <c r="D129" s="29">
        <v>34000</v>
      </c>
      <c r="E129" s="25"/>
      <c r="F129" s="26"/>
      <c r="G129" s="27"/>
      <c r="H129" s="24"/>
      <c r="I129" s="7"/>
    </row>
    <row r="130" spans="1:9" ht="13.5">
      <c r="A130" s="5"/>
      <c r="B130" s="21"/>
      <c r="C130" s="31"/>
      <c r="D130" s="29"/>
      <c r="E130" s="25"/>
      <c r="F130" s="26"/>
      <c r="G130" s="27"/>
      <c r="H130" s="24"/>
      <c r="I130" s="7"/>
    </row>
    <row r="131" spans="1:9" ht="13.5">
      <c r="A131" s="5">
        <v>25</v>
      </c>
      <c r="B131" s="21" t="s">
        <v>58</v>
      </c>
      <c r="C131" s="29">
        <v>2000000</v>
      </c>
      <c r="D131" s="32">
        <f>SUM(D132:D133)</f>
        <v>2000000</v>
      </c>
      <c r="E131" s="28">
        <f>(D131*100)/C131</f>
        <v>100</v>
      </c>
      <c r="F131" s="26">
        <v>0.2667</v>
      </c>
      <c r="G131" s="26">
        <v>0.2668</v>
      </c>
      <c r="H131" s="24">
        <f>(G131*100)/F131-100</f>
        <v>0.03749531308586995</v>
      </c>
      <c r="I131" s="7">
        <f>FLOOR(G131,0.00001)*D131</f>
        <v>533600.0000000001</v>
      </c>
    </row>
    <row r="132" spans="1:9" ht="13.5">
      <c r="A132" s="5"/>
      <c r="B132" s="21"/>
      <c r="C132" s="31" t="s">
        <v>45</v>
      </c>
      <c r="D132" s="32">
        <v>1963000</v>
      </c>
      <c r="E132" s="28"/>
      <c r="F132" s="26"/>
      <c r="G132" s="26"/>
      <c r="H132" s="24"/>
      <c r="I132" s="7"/>
    </row>
    <row r="133" spans="1:9" ht="13.5">
      <c r="A133" s="5"/>
      <c r="B133" s="21"/>
      <c r="C133" s="31" t="s">
        <v>46</v>
      </c>
      <c r="D133" s="29">
        <v>37000</v>
      </c>
      <c r="E133" s="25"/>
      <c r="F133" s="26"/>
      <c r="G133" s="27"/>
      <c r="H133" s="24"/>
      <c r="I133" s="7"/>
    </row>
    <row r="134" spans="1:9" ht="13.5">
      <c r="A134" s="5"/>
      <c r="B134" s="21"/>
      <c r="C134" s="31"/>
      <c r="D134" s="29"/>
      <c r="E134" s="25"/>
      <c r="F134" s="26"/>
      <c r="G134" s="27"/>
      <c r="H134" s="24"/>
      <c r="I134" s="7"/>
    </row>
    <row r="135" spans="1:9" ht="13.5">
      <c r="A135" s="5">
        <v>26</v>
      </c>
      <c r="B135" s="21" t="s">
        <v>24</v>
      </c>
      <c r="C135" s="29">
        <v>5137000</v>
      </c>
      <c r="D135" s="32">
        <f>SUM(D136:D136)</f>
        <v>3000000</v>
      </c>
      <c r="E135" s="28">
        <f>(D135*100)/C135</f>
        <v>58.39984426708195</v>
      </c>
      <c r="F135" s="26">
        <v>0.2667</v>
      </c>
      <c r="G135" s="26">
        <v>0.2667</v>
      </c>
      <c r="H135" s="24">
        <f>(G135*100)/F135-100</f>
        <v>0</v>
      </c>
      <c r="I135" s="7">
        <f>FLOOR(G135,0.00001)*D135</f>
        <v>800100.0000000001</v>
      </c>
    </row>
    <row r="136" spans="1:9" ht="13.5">
      <c r="A136" s="5"/>
      <c r="B136" s="21"/>
      <c r="C136" s="31" t="s">
        <v>45</v>
      </c>
      <c r="D136" s="29">
        <v>3000000</v>
      </c>
      <c r="E136" s="25"/>
      <c r="F136" s="26"/>
      <c r="G136" s="27"/>
      <c r="H136" s="24"/>
      <c r="I136" s="7"/>
    </row>
    <row r="137" spans="1:9" ht="13.5">
      <c r="A137" s="5"/>
      <c r="B137" s="21"/>
      <c r="C137" s="31"/>
      <c r="D137" s="29"/>
      <c r="E137" s="25"/>
      <c r="F137" s="26"/>
      <c r="G137" s="27"/>
      <c r="H137" s="24"/>
      <c r="I137" s="7"/>
    </row>
    <row r="138" spans="1:9" ht="13.5">
      <c r="A138" s="5">
        <v>27</v>
      </c>
      <c r="B138" s="21" t="s">
        <v>24</v>
      </c>
      <c r="C138" s="29">
        <v>5075000</v>
      </c>
      <c r="D138" s="32">
        <f>SUM(D139:D139)</f>
        <v>5075000</v>
      </c>
      <c r="E138" s="28">
        <f>(D138*100)/C138</f>
        <v>100</v>
      </c>
      <c r="F138" s="26">
        <v>0.2667</v>
      </c>
      <c r="G138" s="26">
        <v>0.2667</v>
      </c>
      <c r="H138" s="24">
        <f>(G138*100)/F138-100</f>
        <v>0</v>
      </c>
      <c r="I138" s="7">
        <f>FLOOR(G138,0.00001)*D138</f>
        <v>1353502.5000000002</v>
      </c>
    </row>
    <row r="139" spans="1:9" ht="13.5">
      <c r="A139" s="5"/>
      <c r="B139" s="21"/>
      <c r="C139" s="31" t="s">
        <v>35</v>
      </c>
      <c r="D139" s="29">
        <v>5075000</v>
      </c>
      <c r="E139" s="25"/>
      <c r="F139" s="26"/>
      <c r="G139" s="27"/>
      <c r="H139" s="24"/>
      <c r="I139" s="7"/>
    </row>
    <row r="140" spans="1:9" ht="13.5">
      <c r="A140" s="5"/>
      <c r="B140" s="21"/>
      <c r="C140" s="31"/>
      <c r="D140" s="29"/>
      <c r="E140" s="25"/>
      <c r="F140" s="26"/>
      <c r="G140" s="27"/>
      <c r="H140" s="24"/>
      <c r="I140" s="7"/>
    </row>
    <row r="141" spans="1:9" ht="13.5">
      <c r="A141" s="5">
        <v>28</v>
      </c>
      <c r="B141" s="21" t="s">
        <v>24</v>
      </c>
      <c r="C141" s="29">
        <v>6129000</v>
      </c>
      <c r="D141" s="32">
        <f>SUM(D142:D143)</f>
        <v>6129000</v>
      </c>
      <c r="E141" s="28">
        <f>(D141*100)/C141</f>
        <v>100</v>
      </c>
      <c r="F141" s="26">
        <v>0.2667</v>
      </c>
      <c r="G141" s="26">
        <v>0.2667</v>
      </c>
      <c r="H141" s="24">
        <f>(G141*100)/F141-100</f>
        <v>0</v>
      </c>
      <c r="I141" s="7">
        <f>FLOOR(G141,0.00001)*D141</f>
        <v>1634604.3000000003</v>
      </c>
    </row>
    <row r="142" spans="1:9" ht="13.5">
      <c r="A142" s="5"/>
      <c r="B142" s="21"/>
      <c r="C142" s="31" t="s">
        <v>45</v>
      </c>
      <c r="D142" s="29">
        <v>600000</v>
      </c>
      <c r="E142" s="25"/>
      <c r="F142" s="26"/>
      <c r="G142" s="27"/>
      <c r="H142" s="24"/>
      <c r="I142" s="7"/>
    </row>
    <row r="143" spans="1:9" ht="13.5">
      <c r="A143" s="5"/>
      <c r="B143" s="21"/>
      <c r="C143" s="31" t="s">
        <v>36</v>
      </c>
      <c r="D143" s="29">
        <v>5529000</v>
      </c>
      <c r="E143" s="25"/>
      <c r="F143" s="26"/>
      <c r="G143" s="27"/>
      <c r="H143" s="24"/>
      <c r="I143" s="7"/>
    </row>
    <row r="144" spans="1:9" ht="13.5">
      <c r="A144" s="5"/>
      <c r="B144" s="21"/>
      <c r="C144" s="31"/>
      <c r="D144" s="29"/>
      <c r="E144" s="25"/>
      <c r="F144" s="26"/>
      <c r="G144" s="27"/>
      <c r="H144" s="24"/>
      <c r="I144" s="7"/>
    </row>
    <row r="145" spans="1:9" ht="13.5">
      <c r="A145" s="5">
        <v>29</v>
      </c>
      <c r="B145" s="21" t="s">
        <v>24</v>
      </c>
      <c r="C145" s="29">
        <v>18000000</v>
      </c>
      <c r="D145" s="32">
        <f>SUM(D146:D149)</f>
        <v>10652000</v>
      </c>
      <c r="E145" s="28">
        <f>(D145*100)/C145</f>
        <v>59.17777777777778</v>
      </c>
      <c r="F145" s="26">
        <v>0.2667</v>
      </c>
      <c r="G145" s="26">
        <v>0.2667</v>
      </c>
      <c r="H145" s="24">
        <f>(G145*100)/F145-100</f>
        <v>0</v>
      </c>
      <c r="I145" s="7">
        <f>FLOOR(G145,0.00001)*D145</f>
        <v>2840888.4000000004</v>
      </c>
    </row>
    <row r="146" spans="1:9" ht="13.5">
      <c r="A146" s="5"/>
      <c r="B146" s="21"/>
      <c r="C146" s="31" t="s">
        <v>45</v>
      </c>
      <c r="D146" s="32">
        <v>120000</v>
      </c>
      <c r="E146" s="28"/>
      <c r="F146" s="26"/>
      <c r="G146" s="26"/>
      <c r="H146" s="24"/>
      <c r="I146" s="7"/>
    </row>
    <row r="147" spans="1:9" ht="13.5">
      <c r="A147" s="5"/>
      <c r="B147" s="21"/>
      <c r="C147" s="31" t="s">
        <v>46</v>
      </c>
      <c r="D147" s="32">
        <v>172000</v>
      </c>
      <c r="E147" s="28"/>
      <c r="F147" s="26"/>
      <c r="G147" s="26"/>
      <c r="H147" s="24"/>
      <c r="I147" s="7"/>
    </row>
    <row r="148" spans="1:9" ht="13.5">
      <c r="A148" s="5"/>
      <c r="B148" s="21"/>
      <c r="C148" s="31" t="s">
        <v>36</v>
      </c>
      <c r="D148" s="29">
        <v>8500000</v>
      </c>
      <c r="E148" s="25"/>
      <c r="F148" s="26"/>
      <c r="G148" s="27"/>
      <c r="H148" s="24"/>
      <c r="I148" s="7"/>
    </row>
    <row r="149" spans="1:9" ht="13.5">
      <c r="A149" s="5"/>
      <c r="B149" s="21"/>
      <c r="C149" s="31" t="s">
        <v>38</v>
      </c>
      <c r="D149" s="29">
        <v>1860000</v>
      </c>
      <c r="E149" s="25"/>
      <c r="F149" s="26"/>
      <c r="G149" s="27"/>
      <c r="H149" s="24"/>
      <c r="I149" s="7"/>
    </row>
    <row r="150" spans="1:9" ht="13.5">
      <c r="A150" s="5"/>
      <c r="B150" s="21"/>
      <c r="C150" s="31"/>
      <c r="D150" s="29"/>
      <c r="E150" s="25"/>
      <c r="F150" s="26"/>
      <c r="G150" s="27"/>
      <c r="H150" s="24"/>
      <c r="I150" s="7"/>
    </row>
    <row r="151" spans="1:9" ht="13.5">
      <c r="A151" s="5">
        <v>30</v>
      </c>
      <c r="B151" s="21" t="s">
        <v>24</v>
      </c>
      <c r="C151" s="29">
        <v>2292000</v>
      </c>
      <c r="D151" s="32">
        <f>SUM(D152:D152)</f>
        <v>2292000</v>
      </c>
      <c r="E151" s="28">
        <f>(D151*100)/C151</f>
        <v>100</v>
      </c>
      <c r="F151" s="26">
        <v>0.2667</v>
      </c>
      <c r="G151" s="26">
        <v>0.2673</v>
      </c>
      <c r="H151" s="24">
        <f>(G151*100)/F151-100</f>
        <v>0.22497187851517708</v>
      </c>
      <c r="I151" s="7">
        <f>FLOOR(G151,0.00001)*D151</f>
        <v>612651.6000000001</v>
      </c>
    </row>
    <row r="152" spans="1:9" ht="13.5">
      <c r="A152" s="5"/>
      <c r="B152" s="21"/>
      <c r="C152" s="31" t="s">
        <v>46</v>
      </c>
      <c r="D152" s="29">
        <v>2292000</v>
      </c>
      <c r="E152" s="25"/>
      <c r="F152" s="26"/>
      <c r="G152" s="27"/>
      <c r="H152" s="24"/>
      <c r="I152" s="7"/>
    </row>
    <row r="153" spans="1:9" ht="13.5">
      <c r="A153" s="5"/>
      <c r="B153" s="21"/>
      <c r="C153" s="31"/>
      <c r="D153" s="29"/>
      <c r="E153" s="25"/>
      <c r="F153" s="26"/>
      <c r="G153" s="27"/>
      <c r="H153" s="24"/>
      <c r="I153" s="7"/>
    </row>
    <row r="154" spans="1:9" ht="13.5">
      <c r="A154" s="5">
        <v>31</v>
      </c>
      <c r="B154" s="21" t="s">
        <v>59</v>
      </c>
      <c r="C154" s="29">
        <v>10000000</v>
      </c>
      <c r="D154" s="32">
        <f>SUM(D155:D155)</f>
        <v>0</v>
      </c>
      <c r="E154" s="28">
        <f>(D154*100)/C154</f>
        <v>0</v>
      </c>
      <c r="F154" s="26">
        <v>0.2667</v>
      </c>
      <c r="G154" s="24">
        <v>0</v>
      </c>
      <c r="H154" s="24">
        <v>0</v>
      </c>
      <c r="I154" s="7">
        <f>FLOOR(G154,0.00001)*D154</f>
        <v>0</v>
      </c>
    </row>
    <row r="155" spans="1:9" ht="13.5">
      <c r="A155" s="5"/>
      <c r="B155" s="21"/>
      <c r="C155" s="31" t="s">
        <v>41</v>
      </c>
      <c r="D155" s="29"/>
      <c r="E155" s="25"/>
      <c r="F155" s="26"/>
      <c r="G155" s="27"/>
      <c r="H155" s="24"/>
      <c r="I155" s="7"/>
    </row>
    <row r="156" spans="1:9" ht="13.5">
      <c r="A156" s="5"/>
      <c r="B156" s="21"/>
      <c r="C156" s="31"/>
      <c r="D156" s="29"/>
      <c r="E156" s="25"/>
      <c r="F156" s="26"/>
      <c r="G156" s="27"/>
      <c r="H156" s="24"/>
      <c r="I156" s="7"/>
    </row>
    <row r="157" spans="1:9" ht="13.5">
      <c r="A157" s="5">
        <v>32</v>
      </c>
      <c r="B157" s="21" t="s">
        <v>25</v>
      </c>
      <c r="C157" s="29">
        <v>2830000</v>
      </c>
      <c r="D157" s="32">
        <f>SUM(D158:D158)</f>
        <v>1800000</v>
      </c>
      <c r="E157" s="28">
        <f>(D157*100)/C157</f>
        <v>63.60424028268551</v>
      </c>
      <c r="F157" s="26">
        <v>0.2667</v>
      </c>
      <c r="G157" s="26">
        <v>0.2667</v>
      </c>
      <c r="H157" s="24">
        <f>(G157*100)/F157-100</f>
        <v>0</v>
      </c>
      <c r="I157" s="7">
        <f>FLOOR(G157,0.00001)*D157</f>
        <v>480060.00000000006</v>
      </c>
    </row>
    <row r="158" spans="1:9" ht="13.5">
      <c r="A158" s="5"/>
      <c r="B158" s="21"/>
      <c r="C158" s="31" t="s">
        <v>45</v>
      </c>
      <c r="D158" s="29">
        <v>1800000</v>
      </c>
      <c r="E158" s="25"/>
      <c r="F158" s="26"/>
      <c r="G158" s="27"/>
      <c r="H158" s="24"/>
      <c r="I158" s="7"/>
    </row>
    <row r="159" spans="1:9" ht="13.5">
      <c r="A159" s="5"/>
      <c r="B159" s="21"/>
      <c r="C159" s="31"/>
      <c r="D159" s="29"/>
      <c r="E159" s="25"/>
      <c r="F159" s="26"/>
      <c r="G159" s="27"/>
      <c r="H159" s="24"/>
      <c r="I159" s="7"/>
    </row>
    <row r="160" spans="1:9" ht="13.5">
      <c r="A160" s="11"/>
      <c r="B160" s="14" t="s">
        <v>14</v>
      </c>
      <c r="C160" s="30">
        <f>SUM(C68,C74,C79,C85,C88,C91,C98,C103,C109,C113,C118,C123,C126,C131,C135,C138,C141,C145,C151,C154,C157)</f>
        <v>155502701</v>
      </c>
      <c r="D160" s="33">
        <f>SUM(D68,D74,D79,D85,D88,D91,D98,D103,D109,D113,D118,D123,D126,D131,D135,D138,D141,D145,D151,D154,D157)</f>
        <v>100705041</v>
      </c>
      <c r="E160" s="22">
        <f>(D160*100)/C160</f>
        <v>64.76095936108531</v>
      </c>
      <c r="F160" s="17"/>
      <c r="G160" s="17"/>
      <c r="H160" s="12"/>
      <c r="I160" s="23">
        <f>SUM(I68:I159)</f>
        <v>27049863.416700006</v>
      </c>
    </row>
    <row r="161" ht="12.75">
      <c r="C161" s="13"/>
    </row>
    <row r="162" spans="1:9" ht="13.5">
      <c r="A162" s="37" t="s">
        <v>19</v>
      </c>
      <c r="B162" s="38"/>
      <c r="C162" s="38"/>
      <c r="D162" s="38"/>
      <c r="E162" s="38"/>
      <c r="F162" s="38"/>
      <c r="G162" s="38"/>
      <c r="H162" s="38"/>
      <c r="I162" s="39"/>
    </row>
    <row r="163" spans="1:9" ht="13.5">
      <c r="A163" s="9"/>
      <c r="B163" s="9"/>
      <c r="C163" s="9"/>
      <c r="D163" s="9"/>
      <c r="E163" s="9"/>
      <c r="F163" s="9"/>
      <c r="G163" s="9"/>
      <c r="H163" s="9"/>
      <c r="I163" s="10"/>
    </row>
    <row r="164" spans="1:9" ht="13.5">
      <c r="A164" s="5">
        <v>33</v>
      </c>
      <c r="B164" s="21" t="s">
        <v>60</v>
      </c>
      <c r="C164" s="29">
        <v>4985000</v>
      </c>
      <c r="D164" s="32">
        <f>SUM(D165:D166)</f>
        <v>4985000</v>
      </c>
      <c r="E164" s="28">
        <f>(D164*100)/C164</f>
        <v>100</v>
      </c>
      <c r="F164" s="26">
        <v>0.3834</v>
      </c>
      <c r="G164" s="26">
        <v>0.3983</v>
      </c>
      <c r="H164" s="24">
        <f>(G164*100)/F164-100</f>
        <v>3.886280646844014</v>
      </c>
      <c r="I164" s="7">
        <f>FLOOR(G164,0.00001)*D164</f>
        <v>1985525.5000000002</v>
      </c>
    </row>
    <row r="165" spans="1:9" ht="13.5">
      <c r="A165" s="5"/>
      <c r="B165" s="21"/>
      <c r="C165" s="31" t="s">
        <v>36</v>
      </c>
      <c r="D165" s="32">
        <v>3485000</v>
      </c>
      <c r="E165" s="28"/>
      <c r="F165" s="26"/>
      <c r="G165" s="26"/>
      <c r="H165" s="24"/>
      <c r="I165" s="7"/>
    </row>
    <row r="166" spans="1:9" ht="13.5">
      <c r="A166" s="5"/>
      <c r="B166" s="21"/>
      <c r="C166" s="31" t="s">
        <v>47</v>
      </c>
      <c r="D166" s="29">
        <v>1500000</v>
      </c>
      <c r="E166" s="25"/>
      <c r="F166" s="26"/>
      <c r="G166" s="27"/>
      <c r="H166" s="24"/>
      <c r="I166" s="7"/>
    </row>
    <row r="167" spans="1:9" ht="13.5">
      <c r="A167" s="5"/>
      <c r="B167" s="21"/>
      <c r="C167" s="6"/>
      <c r="D167" s="18"/>
      <c r="E167" s="25"/>
      <c r="F167" s="26"/>
      <c r="G167" s="27"/>
      <c r="H167" s="24"/>
      <c r="I167" s="7"/>
    </row>
    <row r="168" spans="1:9" ht="13.5">
      <c r="A168" s="5">
        <v>34</v>
      </c>
      <c r="B168" s="21" t="s">
        <v>61</v>
      </c>
      <c r="C168" s="29">
        <v>6662360</v>
      </c>
      <c r="D168" s="32">
        <f>SUM(D169:D171)</f>
        <v>6662360</v>
      </c>
      <c r="E168" s="28">
        <f>(D168*100)/C168</f>
        <v>100</v>
      </c>
      <c r="F168" s="26">
        <v>0.3834</v>
      </c>
      <c r="G168" s="26">
        <v>0.461</v>
      </c>
      <c r="H168" s="24">
        <f>(G168*100)/F168-100</f>
        <v>20.239958268127282</v>
      </c>
      <c r="I168" s="7">
        <f>FLOOR(G168,0.00001)*D168</f>
        <v>3071347.96</v>
      </c>
    </row>
    <row r="169" spans="1:9" ht="13.5">
      <c r="A169" s="5"/>
      <c r="B169" s="21"/>
      <c r="C169" s="31" t="s">
        <v>36</v>
      </c>
      <c r="D169" s="32">
        <v>4700000</v>
      </c>
      <c r="E169" s="28"/>
      <c r="F169" s="26"/>
      <c r="G169" s="26"/>
      <c r="H169" s="24"/>
      <c r="I169" s="7"/>
    </row>
    <row r="170" spans="1:9" ht="13.5">
      <c r="A170" s="5"/>
      <c r="B170" s="21"/>
      <c r="C170" s="31" t="s">
        <v>72</v>
      </c>
      <c r="D170" s="29">
        <v>450000</v>
      </c>
      <c r="E170" s="25"/>
      <c r="F170" s="26"/>
      <c r="G170" s="27"/>
      <c r="H170" s="24"/>
      <c r="I170" s="7"/>
    </row>
    <row r="171" spans="1:9" ht="13.5">
      <c r="A171" s="5"/>
      <c r="B171" s="21"/>
      <c r="C171" s="31" t="s">
        <v>47</v>
      </c>
      <c r="D171" s="29">
        <v>1512360</v>
      </c>
      <c r="E171" s="25"/>
      <c r="F171" s="26"/>
      <c r="G171" s="27"/>
      <c r="H171" s="24"/>
      <c r="I171" s="7"/>
    </row>
    <row r="172" spans="1:9" ht="13.5">
      <c r="A172" s="5"/>
      <c r="B172" s="21"/>
      <c r="C172" s="31"/>
      <c r="D172" s="29"/>
      <c r="E172" s="25"/>
      <c r="F172" s="26"/>
      <c r="G172" s="27"/>
      <c r="H172" s="24"/>
      <c r="I172" s="7"/>
    </row>
    <row r="173" spans="1:9" ht="13.5">
      <c r="A173" s="5">
        <v>35</v>
      </c>
      <c r="B173" s="21" t="s">
        <v>62</v>
      </c>
      <c r="C173" s="29">
        <v>1782000</v>
      </c>
      <c r="D173" s="32">
        <f>SUM(D174:D175)</f>
        <v>1782000</v>
      </c>
      <c r="E173" s="28">
        <f>(D173*100)/C173</f>
        <v>100</v>
      </c>
      <c r="F173" s="26">
        <v>0.3834</v>
      </c>
      <c r="G173" s="26">
        <v>0.389</v>
      </c>
      <c r="H173" s="24">
        <f>(G173*100)/F173-100</f>
        <v>1.4606155451225789</v>
      </c>
      <c r="I173" s="7">
        <f>FLOOR(G173,0.00001)*D173</f>
        <v>693198</v>
      </c>
    </row>
    <row r="174" spans="1:9" ht="13.5">
      <c r="A174" s="5"/>
      <c r="B174" s="21"/>
      <c r="C174" s="31" t="s">
        <v>36</v>
      </c>
      <c r="D174" s="32">
        <v>1182000</v>
      </c>
      <c r="E174" s="28"/>
      <c r="F174" s="26"/>
      <c r="G174" s="26"/>
      <c r="H174" s="24"/>
      <c r="I174" s="7"/>
    </row>
    <row r="175" spans="1:9" ht="13.5">
      <c r="A175" s="5"/>
      <c r="B175" s="21"/>
      <c r="C175" s="31" t="s">
        <v>38</v>
      </c>
      <c r="D175" s="29">
        <v>600000</v>
      </c>
      <c r="E175" s="25"/>
      <c r="F175" s="26"/>
      <c r="G175" s="27"/>
      <c r="H175" s="24"/>
      <c r="I175" s="7"/>
    </row>
    <row r="176" spans="1:9" ht="13.5">
      <c r="A176" s="5"/>
      <c r="B176" s="21"/>
      <c r="C176" s="31"/>
      <c r="D176" s="29"/>
      <c r="E176" s="25"/>
      <c r="F176" s="26"/>
      <c r="G176" s="27"/>
      <c r="H176" s="24"/>
      <c r="I176" s="7"/>
    </row>
    <row r="177" spans="1:9" ht="13.5">
      <c r="A177" s="5">
        <v>36</v>
      </c>
      <c r="B177" s="21" t="s">
        <v>63</v>
      </c>
      <c r="C177" s="29">
        <v>6210000</v>
      </c>
      <c r="D177" s="32">
        <f>SUM(D178:D179)</f>
        <v>6210000</v>
      </c>
      <c r="E177" s="28">
        <f>(D177*100)/C177</f>
        <v>100</v>
      </c>
      <c r="F177" s="26">
        <v>0.3834</v>
      </c>
      <c r="G177" s="26">
        <v>0.3834</v>
      </c>
      <c r="H177" s="24">
        <f>(G177*100)/F177-100</f>
        <v>0</v>
      </c>
      <c r="I177" s="7">
        <f>FLOOR(G177,0.00001)*D177</f>
        <v>2380914</v>
      </c>
    </row>
    <row r="178" spans="1:9" ht="13.5">
      <c r="A178" s="5"/>
      <c r="B178" s="21"/>
      <c r="C178" s="31" t="s">
        <v>36</v>
      </c>
      <c r="D178" s="32">
        <v>5610000</v>
      </c>
      <c r="E178" s="28"/>
      <c r="F178" s="26"/>
      <c r="G178" s="26"/>
      <c r="H178" s="24"/>
      <c r="I178" s="7"/>
    </row>
    <row r="179" spans="1:9" ht="13.5">
      <c r="A179" s="5"/>
      <c r="B179" s="21"/>
      <c r="C179" s="31" t="s">
        <v>38</v>
      </c>
      <c r="D179" s="29">
        <v>600000</v>
      </c>
      <c r="E179" s="25"/>
      <c r="F179" s="26"/>
      <c r="G179" s="27"/>
      <c r="H179" s="24"/>
      <c r="I179" s="7"/>
    </row>
    <row r="180" spans="1:9" ht="13.5">
      <c r="A180" s="5"/>
      <c r="B180" s="21"/>
      <c r="C180" s="31"/>
      <c r="D180" s="29"/>
      <c r="E180" s="25"/>
      <c r="F180" s="26"/>
      <c r="G180" s="27"/>
      <c r="H180" s="24"/>
      <c r="I180" s="7"/>
    </row>
    <row r="181" spans="1:9" ht="13.5">
      <c r="A181" s="5">
        <v>37</v>
      </c>
      <c r="B181" s="21" t="s">
        <v>64</v>
      </c>
      <c r="C181" s="29">
        <v>8365000</v>
      </c>
      <c r="D181" s="32">
        <f>SUM(D182:D184)</f>
        <v>8365000</v>
      </c>
      <c r="E181" s="28">
        <f>(D181*100)/C181</f>
        <v>100</v>
      </c>
      <c r="F181" s="26">
        <v>0.3834</v>
      </c>
      <c r="G181" s="26">
        <v>0.461</v>
      </c>
      <c r="H181" s="24">
        <f>(G181*100)/F181-100</f>
        <v>20.239958268127282</v>
      </c>
      <c r="I181" s="7">
        <f>FLOOR(G181,0.00001)*D181</f>
        <v>3856265</v>
      </c>
    </row>
    <row r="182" spans="1:9" ht="13.5">
      <c r="A182" s="5"/>
      <c r="B182" s="21"/>
      <c r="C182" s="31" t="s">
        <v>36</v>
      </c>
      <c r="D182" s="32">
        <v>5365000</v>
      </c>
      <c r="E182" s="28"/>
      <c r="F182" s="26"/>
      <c r="G182" s="26"/>
      <c r="H182" s="24"/>
      <c r="I182" s="7"/>
    </row>
    <row r="183" spans="1:9" ht="13.5">
      <c r="A183" s="5"/>
      <c r="B183" s="21"/>
      <c r="C183" s="31" t="s">
        <v>47</v>
      </c>
      <c r="D183" s="32">
        <v>2500000</v>
      </c>
      <c r="E183" s="28"/>
      <c r="F183" s="26"/>
      <c r="G183" s="26"/>
      <c r="H183" s="24"/>
      <c r="I183" s="7"/>
    </row>
    <row r="184" spans="1:9" ht="13.5">
      <c r="A184" s="5"/>
      <c r="B184" s="21"/>
      <c r="C184" s="31" t="s">
        <v>39</v>
      </c>
      <c r="D184" s="29">
        <v>500000</v>
      </c>
      <c r="E184" s="25"/>
      <c r="F184" s="26"/>
      <c r="G184" s="27"/>
      <c r="H184" s="24"/>
      <c r="I184" s="7"/>
    </row>
    <row r="185" spans="1:9" ht="13.5">
      <c r="A185" s="5"/>
      <c r="B185" s="21"/>
      <c r="C185" s="31"/>
      <c r="D185" s="29"/>
      <c r="E185" s="25"/>
      <c r="F185" s="26"/>
      <c r="G185" s="27"/>
      <c r="H185" s="24"/>
      <c r="I185" s="7"/>
    </row>
    <row r="186" spans="1:9" ht="13.5">
      <c r="A186" s="5">
        <v>38</v>
      </c>
      <c r="B186" s="21" t="s">
        <v>65</v>
      </c>
      <c r="C186" s="29">
        <v>1755000</v>
      </c>
      <c r="D186" s="32">
        <f>SUM(D187:D188)</f>
        <v>1755000</v>
      </c>
      <c r="E186" s="28">
        <f>(D186*100)/C186</f>
        <v>100</v>
      </c>
      <c r="F186" s="26">
        <v>0.3834</v>
      </c>
      <c r="G186" s="26">
        <v>0.3837</v>
      </c>
      <c r="H186" s="24">
        <f>(G186*100)/F186-100</f>
        <v>0.0782472613458367</v>
      </c>
      <c r="I186" s="7">
        <f>FLOOR(G186,0.00001)*D186</f>
        <v>673393.5000000001</v>
      </c>
    </row>
    <row r="187" spans="1:9" ht="13.5">
      <c r="A187" s="5"/>
      <c r="B187" s="21"/>
      <c r="C187" s="31" t="s">
        <v>36</v>
      </c>
      <c r="D187" s="32">
        <v>1165000</v>
      </c>
      <c r="E187" s="28"/>
      <c r="F187" s="26"/>
      <c r="G187" s="24"/>
      <c r="H187" s="24"/>
      <c r="I187" s="7"/>
    </row>
    <row r="188" spans="1:9" ht="13.5">
      <c r="A188" s="5"/>
      <c r="B188" s="21"/>
      <c r="C188" s="31" t="s">
        <v>47</v>
      </c>
      <c r="D188" s="29">
        <v>590000</v>
      </c>
      <c r="E188" s="25"/>
      <c r="F188" s="26"/>
      <c r="G188" s="27"/>
      <c r="H188" s="24"/>
      <c r="I188" s="7"/>
    </row>
    <row r="189" spans="1:9" ht="13.5">
      <c r="A189" s="5"/>
      <c r="B189" s="21"/>
      <c r="C189" s="31"/>
      <c r="D189" s="29"/>
      <c r="E189" s="25"/>
      <c r="F189" s="26"/>
      <c r="G189" s="27"/>
      <c r="H189" s="24"/>
      <c r="I189" s="7"/>
    </row>
    <row r="190" spans="1:9" ht="13.5">
      <c r="A190" s="5">
        <v>39</v>
      </c>
      <c r="B190" s="21" t="s">
        <v>33</v>
      </c>
      <c r="C190" s="29">
        <v>4000000</v>
      </c>
      <c r="D190" s="32">
        <f>SUM(D191:D192)</f>
        <v>4000000</v>
      </c>
      <c r="E190" s="28">
        <f>(D190*100)/C190</f>
        <v>100</v>
      </c>
      <c r="F190" s="26">
        <v>0.3834</v>
      </c>
      <c r="G190" s="26">
        <v>0.396</v>
      </c>
      <c r="H190" s="24">
        <f>(G190*100)/F190-100</f>
        <v>3.2863849765258237</v>
      </c>
      <c r="I190" s="7">
        <f>FLOOR(G190,0.00001)*D190</f>
        <v>1584000</v>
      </c>
    </row>
    <row r="191" spans="1:9" ht="13.5">
      <c r="A191" s="5"/>
      <c r="B191" s="21"/>
      <c r="C191" s="31" t="s">
        <v>36</v>
      </c>
      <c r="D191" s="32">
        <v>600000</v>
      </c>
      <c r="E191" s="28"/>
      <c r="F191" s="26"/>
      <c r="G191" s="26"/>
      <c r="H191" s="24"/>
      <c r="I191" s="7"/>
    </row>
    <row r="192" spans="1:9" ht="13.5">
      <c r="A192" s="5"/>
      <c r="B192" s="21"/>
      <c r="C192" s="31" t="s">
        <v>47</v>
      </c>
      <c r="D192" s="29">
        <v>3400000</v>
      </c>
      <c r="E192" s="25"/>
      <c r="F192" s="26"/>
      <c r="G192" s="27"/>
      <c r="H192" s="24"/>
      <c r="I192" s="7"/>
    </row>
    <row r="193" spans="1:9" ht="13.5">
      <c r="A193" s="5"/>
      <c r="B193" s="21"/>
      <c r="C193" s="31"/>
      <c r="D193" s="29"/>
      <c r="E193" s="25"/>
      <c r="F193" s="26"/>
      <c r="G193" s="27"/>
      <c r="H193" s="24"/>
      <c r="I193" s="7"/>
    </row>
    <row r="194" spans="1:9" ht="13.5">
      <c r="A194" s="5">
        <v>40</v>
      </c>
      <c r="B194" s="21" t="s">
        <v>66</v>
      </c>
      <c r="C194" s="29">
        <v>7336000</v>
      </c>
      <c r="D194" s="32">
        <f>SUM(D195:D196)</f>
        <v>7336000</v>
      </c>
      <c r="E194" s="28">
        <f>(D194*100)/C194</f>
        <v>100</v>
      </c>
      <c r="F194" s="26">
        <v>0.3834</v>
      </c>
      <c r="G194" s="26">
        <v>0.42</v>
      </c>
      <c r="H194" s="24">
        <f>(G194*100)/F194-100</f>
        <v>9.546165884194053</v>
      </c>
      <c r="I194" s="7">
        <f>FLOOR(G194,0.00001)*D194</f>
        <v>3081120.0000000005</v>
      </c>
    </row>
    <row r="195" spans="1:9" ht="13.5">
      <c r="A195" s="5"/>
      <c r="B195" s="21"/>
      <c r="C195" s="31" t="s">
        <v>36</v>
      </c>
      <c r="D195" s="32">
        <v>2000000</v>
      </c>
      <c r="E195" s="28"/>
      <c r="F195" s="26"/>
      <c r="G195" s="26"/>
      <c r="H195" s="24"/>
      <c r="I195" s="7"/>
    </row>
    <row r="196" spans="1:9" ht="13.5">
      <c r="A196" s="5"/>
      <c r="B196" s="21"/>
      <c r="C196" s="31" t="s">
        <v>47</v>
      </c>
      <c r="D196" s="29">
        <v>5336000</v>
      </c>
      <c r="E196" s="25"/>
      <c r="F196" s="26"/>
      <c r="G196" s="27"/>
      <c r="H196" s="24"/>
      <c r="I196" s="7"/>
    </row>
    <row r="197" spans="1:9" ht="13.5">
      <c r="A197" s="5"/>
      <c r="B197" s="21"/>
      <c r="C197" s="31"/>
      <c r="D197" s="29"/>
      <c r="E197" s="25"/>
      <c r="F197" s="26"/>
      <c r="G197" s="27"/>
      <c r="H197" s="24"/>
      <c r="I197" s="7"/>
    </row>
    <row r="198" spans="1:9" ht="13.5">
      <c r="A198" s="5">
        <v>41</v>
      </c>
      <c r="B198" s="21" t="s">
        <v>67</v>
      </c>
      <c r="C198" s="29">
        <v>2997000</v>
      </c>
      <c r="D198" s="32">
        <f>SUM(D199:D200)</f>
        <v>2997000</v>
      </c>
      <c r="E198" s="28">
        <f>(D198*100)/C198</f>
        <v>100</v>
      </c>
      <c r="F198" s="26">
        <v>0.3834</v>
      </c>
      <c r="G198" s="26">
        <v>0.3851</v>
      </c>
      <c r="H198" s="24">
        <f>(G198*100)/F198-100</f>
        <v>0.4434011476264885</v>
      </c>
      <c r="I198" s="7">
        <f>FLOOR(G198,0.00001)*D198</f>
        <v>1154144.7000000002</v>
      </c>
    </row>
    <row r="199" spans="1:9" ht="13.5">
      <c r="A199" s="5"/>
      <c r="B199" s="21"/>
      <c r="C199" s="31" t="s">
        <v>73</v>
      </c>
      <c r="D199" s="32">
        <v>1497000</v>
      </c>
      <c r="E199" s="28"/>
      <c r="F199" s="26"/>
      <c r="G199" s="26"/>
      <c r="H199" s="24"/>
      <c r="I199" s="7"/>
    </row>
    <row r="200" spans="1:9" ht="13.5">
      <c r="A200" s="5"/>
      <c r="B200" s="21"/>
      <c r="C200" s="31" t="s">
        <v>36</v>
      </c>
      <c r="D200" s="29">
        <v>1500000</v>
      </c>
      <c r="E200" s="25"/>
      <c r="F200" s="26"/>
      <c r="G200" s="27"/>
      <c r="H200" s="24"/>
      <c r="I200" s="7"/>
    </row>
    <row r="201" spans="1:9" ht="13.5">
      <c r="A201" s="5"/>
      <c r="B201" s="21"/>
      <c r="C201" s="31"/>
      <c r="D201" s="29"/>
      <c r="E201" s="25"/>
      <c r="F201" s="26"/>
      <c r="G201" s="27"/>
      <c r="H201" s="24"/>
      <c r="I201" s="7"/>
    </row>
    <row r="202" spans="1:9" ht="13.5">
      <c r="A202" s="5">
        <v>42</v>
      </c>
      <c r="B202" s="21" t="s">
        <v>68</v>
      </c>
      <c r="C202" s="29">
        <v>2379276</v>
      </c>
      <c r="D202" s="32">
        <f>SUM(D203:D204)</f>
        <v>2379276</v>
      </c>
      <c r="E202" s="28">
        <f>(D202*100)/C202</f>
        <v>100</v>
      </c>
      <c r="F202" s="26">
        <v>0.3834</v>
      </c>
      <c r="G202" s="26">
        <v>0.412</v>
      </c>
      <c r="H202" s="24">
        <f>(G202*100)/F202-100</f>
        <v>7.4595722483046245</v>
      </c>
      <c r="I202" s="7">
        <f>FLOOR(G202,0.00001)*D202</f>
        <v>980261.712</v>
      </c>
    </row>
    <row r="203" spans="1:9" ht="13.5">
      <c r="A203" s="5"/>
      <c r="B203" s="21"/>
      <c r="C203" s="31" t="s">
        <v>73</v>
      </c>
      <c r="D203" s="32">
        <v>1379276</v>
      </c>
      <c r="E203" s="28"/>
      <c r="F203" s="26"/>
      <c r="G203" s="26"/>
      <c r="H203" s="24"/>
      <c r="I203" s="7"/>
    </row>
    <row r="204" spans="1:9" ht="13.5">
      <c r="A204" s="5"/>
      <c r="B204" s="21"/>
      <c r="C204" s="31" t="s">
        <v>36</v>
      </c>
      <c r="D204" s="29">
        <v>1000000</v>
      </c>
      <c r="E204" s="25"/>
      <c r="F204" s="26"/>
      <c r="G204" s="27"/>
      <c r="H204" s="24"/>
      <c r="I204" s="7"/>
    </row>
    <row r="205" spans="1:9" ht="13.5">
      <c r="A205" s="5"/>
      <c r="B205" s="21"/>
      <c r="C205" s="31"/>
      <c r="D205" s="29"/>
      <c r="E205" s="25"/>
      <c r="F205" s="26"/>
      <c r="G205" s="27"/>
      <c r="H205" s="24"/>
      <c r="I205" s="7"/>
    </row>
    <row r="206" spans="1:9" ht="13.5">
      <c r="A206" s="5">
        <v>43</v>
      </c>
      <c r="B206" s="21" t="s">
        <v>69</v>
      </c>
      <c r="C206" s="29">
        <v>4455000</v>
      </c>
      <c r="D206" s="32">
        <f>SUM(D207)</f>
        <v>3500000</v>
      </c>
      <c r="E206" s="28">
        <f>(D206*100)/C206</f>
        <v>78.56341189674524</v>
      </c>
      <c r="F206" s="26">
        <v>0.3834</v>
      </c>
      <c r="G206" s="26">
        <v>0.3834</v>
      </c>
      <c r="H206" s="24">
        <f>(G206*100)/F206-100</f>
        <v>0</v>
      </c>
      <c r="I206" s="7">
        <f>FLOOR(G206,0.00001)*D206</f>
        <v>1341900</v>
      </c>
    </row>
    <row r="207" spans="1:9" ht="13.5">
      <c r="A207" s="5"/>
      <c r="B207" s="21"/>
      <c r="C207" s="31" t="s">
        <v>47</v>
      </c>
      <c r="D207" s="32">
        <v>3500000</v>
      </c>
      <c r="E207" s="28"/>
      <c r="F207" s="26"/>
      <c r="G207" s="26"/>
      <c r="H207" s="24"/>
      <c r="I207" s="7"/>
    </row>
    <row r="208" spans="1:9" ht="13.5">
      <c r="A208" s="5"/>
      <c r="B208" s="21"/>
      <c r="C208" s="31"/>
      <c r="D208" s="29"/>
      <c r="E208" s="25"/>
      <c r="F208" s="26"/>
      <c r="G208" s="27"/>
      <c r="H208" s="24"/>
      <c r="I208" s="7"/>
    </row>
    <row r="209" spans="1:9" ht="13.5">
      <c r="A209" s="5">
        <v>44</v>
      </c>
      <c r="B209" s="21" t="s">
        <v>34</v>
      </c>
      <c r="C209" s="29">
        <v>1890000</v>
      </c>
      <c r="D209" s="32">
        <f>SUM(D210:D210)</f>
        <v>0</v>
      </c>
      <c r="E209" s="28">
        <f>(D209*100)/C209</f>
        <v>0</v>
      </c>
      <c r="F209" s="26">
        <v>0.3834</v>
      </c>
      <c r="G209" s="24">
        <v>0</v>
      </c>
      <c r="H209" s="24">
        <v>0</v>
      </c>
      <c r="I209" s="7">
        <f>FLOOR(G209,0.00001)*D209</f>
        <v>0</v>
      </c>
    </row>
    <row r="210" spans="1:9" ht="13.5">
      <c r="A210" s="5"/>
      <c r="B210" s="21"/>
      <c r="C210" s="31" t="s">
        <v>41</v>
      </c>
      <c r="D210" s="29"/>
      <c r="E210" s="25"/>
      <c r="F210" s="26"/>
      <c r="G210" s="27"/>
      <c r="H210" s="24"/>
      <c r="I210" s="7"/>
    </row>
    <row r="211" spans="1:9" ht="13.5">
      <c r="A211" s="5"/>
      <c r="B211" s="21"/>
      <c r="C211" s="31"/>
      <c r="D211" s="29"/>
      <c r="E211" s="25"/>
      <c r="F211" s="26"/>
      <c r="G211" s="27"/>
      <c r="H211" s="24"/>
      <c r="I211" s="7"/>
    </row>
    <row r="212" spans="1:9" ht="13.5">
      <c r="A212" s="5">
        <v>45</v>
      </c>
      <c r="B212" s="21" t="s">
        <v>34</v>
      </c>
      <c r="C212" s="29">
        <v>0</v>
      </c>
      <c r="D212" s="32">
        <f>SUM(D213:D213)</f>
        <v>0</v>
      </c>
      <c r="E212" s="24">
        <v>0</v>
      </c>
      <c r="F212" s="24">
        <v>0</v>
      </c>
      <c r="G212" s="24">
        <v>0</v>
      </c>
      <c r="H212" s="24">
        <v>0</v>
      </c>
      <c r="I212" s="7">
        <f>FLOOR(G212,0.00001)*D212</f>
        <v>0</v>
      </c>
    </row>
    <row r="213" spans="1:9" ht="13.5">
      <c r="A213" s="5"/>
      <c r="B213" s="21"/>
      <c r="C213" s="31" t="s">
        <v>71</v>
      </c>
      <c r="D213" s="29"/>
      <c r="E213" s="25"/>
      <c r="F213" s="26"/>
      <c r="G213" s="27"/>
      <c r="H213" s="24"/>
      <c r="I213" s="7"/>
    </row>
    <row r="214" spans="1:9" ht="13.5">
      <c r="A214" s="5"/>
      <c r="B214" s="21"/>
      <c r="C214" s="31"/>
      <c r="D214" s="29"/>
      <c r="E214" s="25"/>
      <c r="F214" s="26"/>
      <c r="G214" s="27"/>
      <c r="H214" s="24"/>
      <c r="I214" s="7"/>
    </row>
    <row r="215" spans="1:9" ht="13.5">
      <c r="A215" s="5">
        <v>46</v>
      </c>
      <c r="B215" s="21" t="s">
        <v>70</v>
      </c>
      <c r="C215" s="29">
        <v>3991000</v>
      </c>
      <c r="D215" s="32">
        <f>SUM(D216:D217)</f>
        <v>3991000</v>
      </c>
      <c r="E215" s="28">
        <f>(D215*100)/C215</f>
        <v>100</v>
      </c>
      <c r="F215" s="26">
        <v>0.3834</v>
      </c>
      <c r="G215" s="26">
        <v>0.384</v>
      </c>
      <c r="H215" s="24">
        <f>(G215*100)/F215-100</f>
        <v>0.15649452269170183</v>
      </c>
      <c r="I215" s="7">
        <f>FLOOR(G215,0.00001)*D215</f>
        <v>1532544</v>
      </c>
    </row>
    <row r="216" spans="1:9" ht="13.5">
      <c r="A216" s="5"/>
      <c r="B216" s="21"/>
      <c r="C216" s="31" t="s">
        <v>36</v>
      </c>
      <c r="D216" s="32">
        <v>300000</v>
      </c>
      <c r="E216" s="28"/>
      <c r="F216" s="26"/>
      <c r="G216" s="26"/>
      <c r="H216" s="24"/>
      <c r="I216" s="7"/>
    </row>
    <row r="217" spans="1:9" ht="13.5">
      <c r="A217" s="5"/>
      <c r="B217" s="21"/>
      <c r="C217" s="31" t="s">
        <v>47</v>
      </c>
      <c r="D217" s="29">
        <v>3691000</v>
      </c>
      <c r="E217" s="25"/>
      <c r="F217" s="26"/>
      <c r="G217" s="27"/>
      <c r="H217" s="24"/>
      <c r="I217" s="7"/>
    </row>
    <row r="218" spans="1:9" ht="13.5">
      <c r="A218" s="5"/>
      <c r="B218" s="21"/>
      <c r="C218" s="6"/>
      <c r="D218" s="18"/>
      <c r="E218" s="25"/>
      <c r="F218" s="26"/>
      <c r="G218" s="27"/>
      <c r="H218" s="24"/>
      <c r="I218" s="7"/>
    </row>
    <row r="219" spans="1:9" ht="13.5">
      <c r="A219" s="11"/>
      <c r="B219" s="14" t="s">
        <v>14</v>
      </c>
      <c r="C219" s="30">
        <f>SUM(C164,C168,C173,C177,C181,C186,C190,C194,C198,C202,C206,C209,C212,C215)</f>
        <v>56807636</v>
      </c>
      <c r="D219" s="33">
        <f>SUM(D164,D168,D173,D177,D181,D186,D190,D194,D198,D202,D206,D209,D212,D215)</f>
        <v>53962636</v>
      </c>
      <c r="E219" s="22">
        <f>(D219*100)/C219</f>
        <v>94.99187045910519</v>
      </c>
      <c r="F219" s="17"/>
      <c r="G219" s="17"/>
      <c r="H219" s="12"/>
      <c r="I219" s="23">
        <f>SUM(I164:I218)</f>
        <v>22334614.372</v>
      </c>
    </row>
    <row r="220" ht="12.75">
      <c r="C220" s="13"/>
    </row>
    <row r="221" spans="1:9" ht="13.5">
      <c r="A221" s="15"/>
      <c r="B221" s="14" t="s">
        <v>12</v>
      </c>
      <c r="C221" s="30">
        <f>SUM(C30,C41,C64,C160,C219)</f>
        <v>285888868</v>
      </c>
      <c r="D221" s="30">
        <f>SUM(D30,D41,D64,D160,D219,)</f>
        <v>197126177</v>
      </c>
      <c r="E221" s="22">
        <f>(D221*100)/C221</f>
        <v>68.952029639713</v>
      </c>
      <c r="F221" s="16"/>
      <c r="G221" s="16"/>
      <c r="H221" s="16"/>
      <c r="I221" s="34">
        <f>SUM(I30,I41,I64,I160,I219)</f>
        <v>66148786.688700005</v>
      </c>
    </row>
  </sheetData>
  <sheetProtection/>
  <mergeCells count="6">
    <mergeCell ref="A2:I2"/>
    <mergeCell ref="A8:I8"/>
    <mergeCell ref="A162:I162"/>
    <mergeCell ref="A43:I43"/>
    <mergeCell ref="A32:I32"/>
    <mergeCell ref="A66:I6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2011-02-17T11:25:20Z</cp:lastPrinted>
  <dcterms:created xsi:type="dcterms:W3CDTF">2005-05-09T20:19:33Z</dcterms:created>
  <dcterms:modified xsi:type="dcterms:W3CDTF">2011-02-17T11:25:25Z</dcterms:modified>
  <cp:category/>
  <cp:version/>
  <cp:contentType/>
  <cp:contentStatus/>
</cp:coreProperties>
</file>